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E:\_Zástupca\2026_2027\_Organizácia_školského_roka_2026_2027\"/>
    </mc:Choice>
  </mc:AlternateContent>
  <xr:revisionPtr revIDLastSave="0" documentId="13_ncr:1_{E0A4B73A-7C32-44E7-A1BB-27858F886A1A}" xr6:coauthVersionLast="47" xr6:coauthVersionMax="47" xr10:uidLastSave="{00000000-0000-0000-0000-000000000000}"/>
  <bookViews>
    <workbookView xWindow="-108" yWindow="-108" windowWidth="23256" windowHeight="13896" tabRatio="788" xr2:uid="{00000000-000D-0000-FFFF-FFFF00000000}"/>
  </bookViews>
  <sheets>
    <sheet name="Kalendár" sheetId="14" r:id="rId1"/>
  </sheets>
  <definedNames>
    <definedName name="Dni">{0,1,2,3,4,5,6}</definedName>
    <definedName name="DniVTýždni">{"PONDELOK","UTOROK","STREDA","ŠTVRTOK","PIATOK","SOBOTA","NEDEĽA"}</definedName>
    <definedName name="HodnotaZačiatkuTýždňa">IF(ZačiatokTýždňa="PONDELOK",2,1)</definedName>
    <definedName name="Kalendár10Mesiac">Kalendár!$C$129</definedName>
    <definedName name="Kalendár10MesiacMožnosť">MATCH(Kalendár10Mesiac,Mesiace,0)</definedName>
    <definedName name="Kalendár10Rok">Kalendár!$B$129</definedName>
    <definedName name="Kalendár11Mesiac">Kalendár!$C$143</definedName>
    <definedName name="Kalendár11MesiacMožnosť">MATCH(Kalendár11Mesiac,Mesiace,0)</definedName>
    <definedName name="Kalendár11Rok">Kalendár!$B$143</definedName>
    <definedName name="Kalendár12Mesiac">Kalendár!$C$157</definedName>
    <definedName name="Kalendár12MesiacMožnosť">MATCH(Kalendár12Mesiac,Mesiace,0)</definedName>
    <definedName name="Kalendár12Rok">Kalendár!$B$157</definedName>
    <definedName name="Kalendár1Mesiac">Kalendár!$C$3</definedName>
    <definedName name="Kalendár1MesiacMožnosť">MATCH(Kalendár1Mesiac,Mesiace,0)</definedName>
    <definedName name="Kalendár1Rok">Kalendár!$B$3</definedName>
    <definedName name="Kalendár2Mesiac">Kalendár!$C$17</definedName>
    <definedName name="Kalendár2MesiacMožnosť">MATCH(Kalendár2Mesiac,Mesiace,0)</definedName>
    <definedName name="Kalendár2Rok">Kalendár!$B$17</definedName>
    <definedName name="Kalendár3Mesiac">Kalendár!$C$31</definedName>
    <definedName name="Kalendár3MesiacMožnosť">MATCH(Kalendár3Mesiac,Mesiace,0)</definedName>
    <definedName name="Kalendár3Rok">Kalendár!$B$31</definedName>
    <definedName name="Kalendár4Mesiac">Kalendár!$C$45</definedName>
    <definedName name="Kalendár4MesiacMožnosť">MATCH(Kalendár4Mesiac,Mesiace,0)</definedName>
    <definedName name="Kalendár4Rok">Kalendár!$B$45</definedName>
    <definedName name="Kalendár5Mesiac">Kalendár!$C$59</definedName>
    <definedName name="Kalendár5MesiacMožnosť">MATCH(Kalendár5Mesiac,Mesiace,0)</definedName>
    <definedName name="Kalendár5Rok">Kalendár!$B$59</definedName>
    <definedName name="Kalendár6Mesiac">Kalendár!$C$73</definedName>
    <definedName name="Kalendár6MesiacMožnosť">MATCH(Kalendár6Mesiac,Mesiace,0)</definedName>
    <definedName name="Kalendár6Rok">Kalendár!$B$73</definedName>
    <definedName name="Kalendár7Mesiac">Kalendár!$C$87</definedName>
    <definedName name="Kalendár7MesiacMožnosť">MATCH(Kalendár7Mesiac,Mesiace,0)</definedName>
    <definedName name="Kalendár7Rok">Kalendár!$B$87</definedName>
    <definedName name="Kalendár8Mesiac">Kalendár!$C$101</definedName>
    <definedName name="Kalendár8MesiacMožnosť">MATCH(Kalendár8Mesiac,Mesiace,0)</definedName>
    <definedName name="Kalendár8Rok">Kalendár!$B$101</definedName>
    <definedName name="Kalendár9Mesiac">Kalendár!$C$115</definedName>
    <definedName name="Kalendár9MesiacMožnosť">MATCH(Kalendár9Mesiac,Mesiace,0)</definedName>
    <definedName name="Kalendár9Rok">Kalendár!$B$115</definedName>
    <definedName name="Mesiace">{"január","február","marec","apríl","máj","jún","júl","august","september","október","november","december"}</definedName>
    <definedName name="MožnosťDňaVTýždni">MATCH(ZačiatokTýždňa,DniVTýždni,0)+10</definedName>
    <definedName name="_xlnm.Print_Area" localSheetId="0">Kalendár!$A$1:$I$168</definedName>
    <definedName name="OblasťNadpisuStĺpca1..H12.1">Kalendár!$B$4</definedName>
    <definedName name="OblasťNadpisuStĺpca10..H54.1">Kalendár!$B$46</definedName>
    <definedName name="OblasťNadpisuStĺpca11..C56.1">Kalendár!$B$46</definedName>
    <definedName name="OblasťNadpisuStĺpca12..D56.1">Kalendár!$D$57</definedName>
    <definedName name="OblasťNadpisuStĺpca13..H68.1">Kalendár!$B$60</definedName>
    <definedName name="OblasťNadpisuStĺpca14..C70.1">Kalendár!$B$60</definedName>
    <definedName name="OblasťNadpisuStĺpca15..D70.1">Kalendár!$D$71</definedName>
    <definedName name="OblasťNadpisuStĺpca16..H82.1">Kalendár!$B$74</definedName>
    <definedName name="OblasťNadpisuStĺpca17..C84.1">Kalendár!$B$74</definedName>
    <definedName name="OblasťNadpisuStĺpca18..D84.1">Kalendár!$D$85</definedName>
    <definedName name="OblasťNadpisuStĺpca19..H96.1">Kalendár!$B$88</definedName>
    <definedName name="OblasťNadpisuStĺpca2..C14.1">Kalendár!$B$4</definedName>
    <definedName name="OblasťNadpisuStĺpca20..C98.1">Kalendár!$B$88</definedName>
    <definedName name="OblasťNadpisuStĺpca21..D98.1">Kalendár!$D$99</definedName>
    <definedName name="OblasťNadpisuStĺpca22..H110.1">Kalendár!$B$102</definedName>
    <definedName name="OblasťNadpisuStĺpca23..C112.1">Kalendár!$B$102</definedName>
    <definedName name="OblasťNadpisuStĺpca24..D112.1">Kalendár!$D$113</definedName>
    <definedName name="OblasťNadpisuStĺpca25..H124.1">Kalendár!$B$116</definedName>
    <definedName name="OblasťNadpisuStĺpca26..C126.1">Kalendár!$B$116</definedName>
    <definedName name="OblasťNadpisuStĺpca27..D126.1">Kalendár!$D$127</definedName>
    <definedName name="OblasťNadpisuStĺpca28..H138.1">Kalendár!$B$130</definedName>
    <definedName name="OblasťNadpisuStĺpca29..C140.1">Kalendár!$B$130</definedName>
    <definedName name="OblasťNadpisuStĺpca3..D14.1">Kalendár!$D$15</definedName>
    <definedName name="OblasťNadpisuStĺpca30..D140.1">Kalendár!$D$141</definedName>
    <definedName name="OblasťNadpisuStĺpca31..H152.1">Kalendár!$B$144</definedName>
    <definedName name="OblasťNadpisuStĺpca32..C154.1">Kalendár!$B$144</definedName>
    <definedName name="OblasťNadpisuStĺpca33..D154.1">Kalendár!$D$155</definedName>
    <definedName name="OblasťNadpisuStĺpca34..H166.1">Kalendár!$B$158</definedName>
    <definedName name="OblasťNadpisuStĺpca35..C168.1">Kalendár!$B$158</definedName>
    <definedName name="OblasťNadpisuStĺpca36..D168.1">Kalendár!$D$169</definedName>
    <definedName name="OblasťNadpisuStĺpca4..H26.1">Kalendár!$B$18</definedName>
    <definedName name="OblasťNadpisuStĺpca5..C28.1">Kalendár!$B$18</definedName>
    <definedName name="OblasťNadpisuStĺpca6..D28.1">Kalendár!$D$29</definedName>
    <definedName name="OblasťNadpisuStĺpca7..H40.1">Kalendár!$B$32</definedName>
    <definedName name="OblasťNadpisuStĺpca8..C42.1">Kalendár!$B$32</definedName>
    <definedName name="OblasťNadpisuStĺpca9..D42.1">Kalendár!$D$43</definedName>
    <definedName name="ZačiatokTýždňa">Kalendár!$B$4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7" i="14" l="1" a="1"/>
  <c r="D7" i="14" s="1"/>
  <c r="B11" i="14" l="1" a="1"/>
  <c r="D11" i="14" s="1"/>
  <c r="B13" i="14" a="1"/>
  <c r="D13" i="14" s="1"/>
  <c r="B5" i="14" a="1"/>
  <c r="D5" i="14" s="1"/>
  <c r="D4" i="14" s="1"/>
  <c r="B9" i="14" a="1"/>
  <c r="E9" i="14" s="1"/>
  <c r="B15" i="14" a="1"/>
  <c r="B15" i="14" s="1"/>
  <c r="G7" i="14"/>
  <c r="C7" i="14"/>
  <c r="F7" i="14"/>
  <c r="B7" i="14"/>
  <c r="H7" i="14"/>
  <c r="E7" i="14"/>
  <c r="B17" i="14"/>
  <c r="E11" i="14" l="1"/>
  <c r="B11" i="14"/>
  <c r="C11" i="14"/>
  <c r="H11" i="14"/>
  <c r="F11" i="14"/>
  <c r="G11" i="14"/>
  <c r="E13" i="14"/>
  <c r="C13" i="14"/>
  <c r="H13" i="14"/>
  <c r="G13" i="14"/>
  <c r="F13" i="14"/>
  <c r="B13" i="14"/>
  <c r="C5" i="14"/>
  <c r="C4" i="14" s="1"/>
  <c r="B5" i="14"/>
  <c r="H5" i="14"/>
  <c r="H4" i="14" s="1"/>
  <c r="F5" i="14"/>
  <c r="F4" i="14" s="1"/>
  <c r="G5" i="14"/>
  <c r="G4" i="14" s="1"/>
  <c r="E5" i="14"/>
  <c r="E4" i="14" s="1"/>
  <c r="H9" i="14"/>
  <c r="G9" i="14"/>
  <c r="C9" i="14"/>
  <c r="B9" i="14"/>
  <c r="D9" i="14"/>
  <c r="F9" i="14"/>
  <c r="C15" i="14"/>
  <c r="C17" i="14"/>
  <c r="B21" i="14" l="1" a="1"/>
  <c r="C21" i="14" s="1"/>
  <c r="B27" i="14" a="1"/>
  <c r="B27" i="14" s="1"/>
  <c r="B19" i="14" a="1"/>
  <c r="B19" i="14" s="1"/>
  <c r="B18" i="14" s="1"/>
  <c r="B29" i="14" a="1"/>
  <c r="C29" i="14" s="1"/>
  <c r="B25" i="14" a="1"/>
  <c r="B25" i="14" s="1"/>
  <c r="B23" i="14" a="1"/>
  <c r="F23" i="14" s="1"/>
  <c r="C31" i="14"/>
  <c r="B31" i="14"/>
  <c r="F21" i="14" l="1"/>
  <c r="H21" i="14"/>
  <c r="G21" i="14"/>
  <c r="B21" i="14"/>
  <c r="E21" i="14"/>
  <c r="D21" i="14"/>
  <c r="B45" i="14"/>
  <c r="G19" i="14"/>
  <c r="G18" i="14" s="1"/>
  <c r="F19" i="14"/>
  <c r="F18" i="14" s="1"/>
  <c r="D19" i="14"/>
  <c r="D18" i="14" s="1"/>
  <c r="D25" i="14"/>
  <c r="B29" i="14"/>
  <c r="H19" i="14"/>
  <c r="H18" i="14" s="1"/>
  <c r="H25" i="14"/>
  <c r="C19" i="14"/>
  <c r="C18" i="14" s="1"/>
  <c r="E19" i="14"/>
  <c r="E18" i="14" s="1"/>
  <c r="B23" i="14"/>
  <c r="C25" i="14"/>
  <c r="E25" i="14"/>
  <c r="G25" i="14"/>
  <c r="E27" i="14"/>
  <c r="F27" i="14"/>
  <c r="G27" i="14"/>
  <c r="F25" i="14"/>
  <c r="H27" i="14"/>
  <c r="D27" i="14"/>
  <c r="C27" i="14"/>
  <c r="C23" i="14"/>
  <c r="D23" i="14"/>
  <c r="E23" i="14"/>
  <c r="B37" i="14" a="1"/>
  <c r="B37" i="14" s="1"/>
  <c r="B43" i="14" a="1"/>
  <c r="C43" i="14" s="1"/>
  <c r="B39" i="14" a="1"/>
  <c r="H39" i="14" s="1"/>
  <c r="B35" i="14" a="1"/>
  <c r="D35" i="14" s="1"/>
  <c r="B33" i="14" a="1"/>
  <c r="G33" i="14" s="1"/>
  <c r="G32" i="14" s="1"/>
  <c r="B41" i="14" a="1"/>
  <c r="H41" i="14" s="1"/>
  <c r="G23" i="14"/>
  <c r="H23" i="14"/>
  <c r="C45" i="14"/>
  <c r="B57" i="14" l="1" a="1"/>
  <c r="C57" i="14" s="1"/>
  <c r="G37" i="14"/>
  <c r="C37" i="14"/>
  <c r="E41" i="14"/>
  <c r="B43" i="14"/>
  <c r="D41" i="14"/>
  <c r="F37" i="14"/>
  <c r="B41" i="14"/>
  <c r="E37" i="14"/>
  <c r="H35" i="14"/>
  <c r="B35" i="14"/>
  <c r="B39" i="14"/>
  <c r="F39" i="14"/>
  <c r="B33" i="14"/>
  <c r="B32" i="14" s="1"/>
  <c r="F33" i="14"/>
  <c r="F32" i="14" s="1"/>
  <c r="E33" i="14"/>
  <c r="E32" i="14" s="1"/>
  <c r="C33" i="14"/>
  <c r="C32" i="14" s="1"/>
  <c r="H37" i="14"/>
  <c r="E35" i="14"/>
  <c r="B55" i="14" a="1"/>
  <c r="E55" i="14" s="1"/>
  <c r="B59" i="14"/>
  <c r="D37" i="14"/>
  <c r="D33" i="14"/>
  <c r="D32" i="14" s="1"/>
  <c r="D39" i="14"/>
  <c r="C39" i="14"/>
  <c r="E39" i="14"/>
  <c r="G39" i="14"/>
  <c r="B53" i="14" a="1"/>
  <c r="D53" i="14" s="1"/>
  <c r="B47" i="14" a="1"/>
  <c r="G47" i="14" s="1"/>
  <c r="G46" i="14" s="1"/>
  <c r="G35" i="14"/>
  <c r="C35" i="14"/>
  <c r="H33" i="14"/>
  <c r="H32" i="14" s="1"/>
  <c r="F35" i="14"/>
  <c r="C41" i="14"/>
  <c r="F41" i="14"/>
  <c r="G41" i="14"/>
  <c r="B51" i="14" a="1"/>
  <c r="H51" i="14" s="1"/>
  <c r="B49" i="14" a="1"/>
  <c r="B49" i="14" s="1"/>
  <c r="C59" i="14"/>
  <c r="B57" i="14" l="1"/>
  <c r="H55" i="14"/>
  <c r="E53" i="14"/>
  <c r="C47" i="14"/>
  <c r="C46" i="14" s="1"/>
  <c r="G49" i="14"/>
  <c r="F49" i="14"/>
  <c r="C73" i="14"/>
  <c r="H49" i="14"/>
  <c r="G51" i="14"/>
  <c r="D49" i="14"/>
  <c r="B73" i="14"/>
  <c r="B51" i="14"/>
  <c r="B47" i="14"/>
  <c r="B46" i="14" s="1"/>
  <c r="F47" i="14"/>
  <c r="F46" i="14" s="1"/>
  <c r="C51" i="14"/>
  <c r="D51" i="14"/>
  <c r="H53" i="14"/>
  <c r="H47" i="14"/>
  <c r="H46" i="14" s="1"/>
  <c r="E47" i="14"/>
  <c r="E46" i="14" s="1"/>
  <c r="E49" i="14"/>
  <c r="F51" i="14"/>
  <c r="D47" i="14"/>
  <c r="D46" i="14" s="1"/>
  <c r="E51" i="14"/>
  <c r="C53" i="14"/>
  <c r="G53" i="14"/>
  <c r="B53" i="14"/>
  <c r="F55" i="14"/>
  <c r="B55" i="14"/>
  <c r="C55" i="14"/>
  <c r="F53" i="14"/>
  <c r="D55" i="14"/>
  <c r="G55" i="14"/>
  <c r="C49" i="14"/>
  <c r="B65" i="14" a="1"/>
  <c r="E65" i="14" s="1"/>
  <c r="B71" i="14" a="1"/>
  <c r="C71" i="14" s="1"/>
  <c r="B67" i="14" a="1"/>
  <c r="E67" i="14" s="1"/>
  <c r="B63" i="14" a="1"/>
  <c r="E63" i="14" s="1"/>
  <c r="B69" i="14" a="1"/>
  <c r="F69" i="14" s="1"/>
  <c r="B61" i="14" a="1"/>
  <c r="B61" i="14" s="1"/>
  <c r="B60" i="14" s="1"/>
  <c r="B87" i="14" l="1"/>
  <c r="B77" i="14" a="1"/>
  <c r="B77" i="14" s="1"/>
  <c r="B85" i="14" a="1"/>
  <c r="B83" i="14" a="1"/>
  <c r="E83" i="14" s="1"/>
  <c r="B69" i="14"/>
  <c r="D65" i="14"/>
  <c r="C63" i="14"/>
  <c r="H63" i="14"/>
  <c r="B63" i="14"/>
  <c r="F65" i="14"/>
  <c r="B75" i="14" a="1"/>
  <c r="B81" i="14" a="1"/>
  <c r="D81" i="14" s="1"/>
  <c r="G63" i="14"/>
  <c r="C87" i="14"/>
  <c r="F63" i="14"/>
  <c r="D63" i="14"/>
  <c r="B79" i="14" a="1"/>
  <c r="C79" i="14" s="1"/>
  <c r="H65" i="14"/>
  <c r="B71" i="14"/>
  <c r="D67" i="14"/>
  <c r="H61" i="14"/>
  <c r="H60" i="14" s="1"/>
  <c r="G69" i="14"/>
  <c r="D69" i="14"/>
  <c r="C65" i="14"/>
  <c r="G65" i="14"/>
  <c r="B65" i="14"/>
  <c r="G67" i="14"/>
  <c r="B67" i="14"/>
  <c r="C67" i="14"/>
  <c r="F61" i="14"/>
  <c r="F60" i="14" s="1"/>
  <c r="E61" i="14"/>
  <c r="E60" i="14" s="1"/>
  <c r="C61" i="14"/>
  <c r="C60" i="14" s="1"/>
  <c r="H69" i="14"/>
  <c r="G61" i="14"/>
  <c r="G60" i="14" s="1"/>
  <c r="H67" i="14"/>
  <c r="C69" i="14"/>
  <c r="F67" i="14"/>
  <c r="D61" i="14"/>
  <c r="D60" i="14" s="1"/>
  <c r="E69" i="14"/>
  <c r="C77" i="14" l="1"/>
  <c r="E77" i="14"/>
  <c r="D77" i="14"/>
  <c r="H77" i="14"/>
  <c r="F77" i="14"/>
  <c r="B99" i="14" a="1"/>
  <c r="C99" i="14" s="1"/>
  <c r="G77" i="14"/>
  <c r="C83" i="14"/>
  <c r="B83" i="14"/>
  <c r="F83" i="14"/>
  <c r="B93" i="14" a="1"/>
  <c r="D93" i="14" s="1"/>
  <c r="G81" i="14"/>
  <c r="C101" i="14"/>
  <c r="C81" i="14"/>
  <c r="H83" i="14"/>
  <c r="B95" i="14" a="1"/>
  <c r="H95" i="14" s="1"/>
  <c r="G83" i="14"/>
  <c r="D83" i="14"/>
  <c r="B85" i="14"/>
  <c r="C85" i="14"/>
  <c r="C75" i="14"/>
  <c r="C74" i="14" s="1"/>
  <c r="B75" i="14"/>
  <c r="B74" i="14" s="1"/>
  <c r="B91" i="14" a="1"/>
  <c r="B89" i="14" a="1"/>
  <c r="E75" i="14"/>
  <c r="E74" i="14" s="1"/>
  <c r="B101" i="14"/>
  <c r="B113" i="14" s="1" a="1"/>
  <c r="B97" i="14" a="1"/>
  <c r="H97" i="14" s="1"/>
  <c r="H75" i="14"/>
  <c r="H74" i="14" s="1"/>
  <c r="F75" i="14"/>
  <c r="F74" i="14" s="1"/>
  <c r="G75" i="14"/>
  <c r="G74" i="14" s="1"/>
  <c r="D75" i="14"/>
  <c r="D74" i="14" s="1"/>
  <c r="E79" i="14"/>
  <c r="H79" i="14"/>
  <c r="F79" i="14"/>
  <c r="G79" i="14"/>
  <c r="D79" i="14"/>
  <c r="B79" i="14"/>
  <c r="B81" i="14"/>
  <c r="F81" i="14"/>
  <c r="H81" i="14"/>
  <c r="E81" i="14"/>
  <c r="B113" i="14" l="1"/>
  <c r="C113" i="14"/>
  <c r="B93" i="14"/>
  <c r="B99" i="14"/>
  <c r="B103" i="14" a="1"/>
  <c r="H103" i="14" s="1"/>
  <c r="H102" i="14" s="1"/>
  <c r="F93" i="14"/>
  <c r="G93" i="14"/>
  <c r="B107" i="14" a="1"/>
  <c r="E107" i="14" s="1"/>
  <c r="B105" i="14" a="1"/>
  <c r="B105" i="14" s="1"/>
  <c r="D95" i="14"/>
  <c r="C93" i="14"/>
  <c r="C115" i="14"/>
  <c r="E93" i="14"/>
  <c r="H93" i="14"/>
  <c r="F95" i="14"/>
  <c r="G95" i="14"/>
  <c r="C95" i="14"/>
  <c r="B97" i="14"/>
  <c r="D97" i="14"/>
  <c r="F97" i="14"/>
  <c r="C97" i="14"/>
  <c r="B115" i="14"/>
  <c r="B111" i="14" a="1"/>
  <c r="E111" i="14" s="1"/>
  <c r="B109" i="14" a="1"/>
  <c r="B109" i="14" s="1"/>
  <c r="B95" i="14"/>
  <c r="E95" i="14"/>
  <c r="E91" i="14"/>
  <c r="G91" i="14"/>
  <c r="F91" i="14"/>
  <c r="B91" i="14"/>
  <c r="H91" i="14"/>
  <c r="D91" i="14"/>
  <c r="C91" i="14"/>
  <c r="G89" i="14"/>
  <c r="G88" i="14" s="1"/>
  <c r="E89" i="14"/>
  <c r="E88" i="14" s="1"/>
  <c r="C89" i="14"/>
  <c r="C88" i="14" s="1"/>
  <c r="B89" i="14"/>
  <c r="B88" i="14" s="1"/>
  <c r="H89" i="14"/>
  <c r="H88" i="14" s="1"/>
  <c r="D89" i="14"/>
  <c r="D88" i="14" s="1"/>
  <c r="F89" i="14"/>
  <c r="F88" i="14" s="1"/>
  <c r="E97" i="14"/>
  <c r="G97" i="14"/>
  <c r="B127" i="14" l="1" a="1"/>
  <c r="B127" i="14" s="1"/>
  <c r="D103" i="14"/>
  <c r="D102" i="14" s="1"/>
  <c r="C103" i="14"/>
  <c r="C102" i="14" s="1"/>
  <c r="D105" i="14"/>
  <c r="G103" i="14"/>
  <c r="G102" i="14" s="1"/>
  <c r="B121" i="14" a="1"/>
  <c r="C121" i="14" s="1"/>
  <c r="F103" i="14"/>
  <c r="F102" i="14" s="1"/>
  <c r="E103" i="14"/>
  <c r="E102" i="14" s="1"/>
  <c r="C105" i="14"/>
  <c r="B103" i="14"/>
  <c r="B102" i="14" s="1"/>
  <c r="B117" i="14" a="1"/>
  <c r="F117" i="14" s="1"/>
  <c r="F116" i="14" s="1"/>
  <c r="C107" i="14"/>
  <c r="B125" i="14" a="1"/>
  <c r="G125" i="14" s="1"/>
  <c r="B107" i="14"/>
  <c r="G107" i="14"/>
  <c r="H107" i="14"/>
  <c r="H105" i="14"/>
  <c r="E105" i="14"/>
  <c r="G105" i="14"/>
  <c r="F105" i="14"/>
  <c r="C129" i="14"/>
  <c r="B123" i="14" a="1"/>
  <c r="E123" i="14" s="1"/>
  <c r="D107" i="14"/>
  <c r="F107" i="14"/>
  <c r="B129" i="14"/>
  <c r="C109" i="14"/>
  <c r="D109" i="14"/>
  <c r="B119" i="14" a="1"/>
  <c r="F119" i="14" s="1"/>
  <c r="G109" i="14"/>
  <c r="H109" i="14"/>
  <c r="H111" i="14"/>
  <c r="G111" i="14"/>
  <c r="B111" i="14"/>
  <c r="E109" i="14"/>
  <c r="D111" i="14"/>
  <c r="F111" i="14"/>
  <c r="F109" i="14"/>
  <c r="C111" i="14"/>
  <c r="C127" i="14" l="1"/>
  <c r="H121" i="14"/>
  <c r="E121" i="14"/>
  <c r="D121" i="14"/>
  <c r="G121" i="14"/>
  <c r="B121" i="14"/>
  <c r="F121" i="14"/>
  <c r="H117" i="14"/>
  <c r="H116" i="14" s="1"/>
  <c r="B135" i="14" a="1"/>
  <c r="D135" i="14" s="1"/>
  <c r="H125" i="14"/>
  <c r="C125" i="14"/>
  <c r="C117" i="14"/>
  <c r="C116" i="14" s="1"/>
  <c r="B123" i="14"/>
  <c r="E117" i="14"/>
  <c r="E116" i="14" s="1"/>
  <c r="B117" i="14"/>
  <c r="B116" i="14" s="1"/>
  <c r="D125" i="14"/>
  <c r="B131" i="14" a="1"/>
  <c r="F131" i="14" s="1"/>
  <c r="F130" i="14" s="1"/>
  <c r="B139" i="14" a="1"/>
  <c r="F139" i="14" s="1"/>
  <c r="B141" i="14" a="1"/>
  <c r="B141" i="14" s="1"/>
  <c r="B125" i="14"/>
  <c r="E125" i="14"/>
  <c r="D117" i="14"/>
  <c r="D116" i="14" s="1"/>
  <c r="G117" i="14"/>
  <c r="G116" i="14" s="1"/>
  <c r="H119" i="14"/>
  <c r="B137" i="14" a="1"/>
  <c r="C137" i="14" s="1"/>
  <c r="E119" i="14"/>
  <c r="B143" i="14"/>
  <c r="G123" i="14"/>
  <c r="D123" i="14"/>
  <c r="C143" i="14"/>
  <c r="H123" i="14"/>
  <c r="F125" i="14"/>
  <c r="F123" i="14"/>
  <c r="B133" i="14" a="1"/>
  <c r="G133" i="14" s="1"/>
  <c r="D119" i="14"/>
  <c r="C123" i="14"/>
  <c r="G119" i="14"/>
  <c r="C119" i="14"/>
  <c r="B119" i="14"/>
  <c r="B155" i="14" l="1" a="1"/>
  <c r="B155" i="14" s="1"/>
  <c r="B135" i="14"/>
  <c r="C135" i="14"/>
  <c r="H135" i="14"/>
  <c r="E135" i="14"/>
  <c r="F135" i="14"/>
  <c r="G135" i="14"/>
  <c r="D131" i="14"/>
  <c r="D130" i="14" s="1"/>
  <c r="C131" i="14"/>
  <c r="C130" i="14" s="1"/>
  <c r="H131" i="14"/>
  <c r="H130" i="14" s="1"/>
  <c r="E131" i="14"/>
  <c r="E130" i="14" s="1"/>
  <c r="H137" i="14"/>
  <c r="G137" i="14"/>
  <c r="G139" i="14"/>
  <c r="E139" i="14"/>
  <c r="B147" i="14" a="1"/>
  <c r="F147" i="14" s="1"/>
  <c r="B139" i="14"/>
  <c r="G131" i="14"/>
  <c r="G130" i="14" s="1"/>
  <c r="H139" i="14"/>
  <c r="B131" i="14"/>
  <c r="B130" i="14" s="1"/>
  <c r="C157" i="14"/>
  <c r="B149" i="14" a="1"/>
  <c r="B149" i="14" s="1"/>
  <c r="C141" i="14"/>
  <c r="B151" i="14" a="1"/>
  <c r="B151" i="14" s="1"/>
  <c r="D139" i="14"/>
  <c r="C139" i="14"/>
  <c r="B157" i="14"/>
  <c r="B153" i="14" a="1"/>
  <c r="F153" i="14" s="1"/>
  <c r="B137" i="14"/>
  <c r="E137" i="14"/>
  <c r="B133" i="14"/>
  <c r="B145" i="14" a="1"/>
  <c r="B145" i="14" s="1"/>
  <c r="B144" i="14" s="1"/>
  <c r="E133" i="14"/>
  <c r="F137" i="14"/>
  <c r="D137" i="14"/>
  <c r="H133" i="14"/>
  <c r="F133" i="14"/>
  <c r="D133" i="14"/>
  <c r="C133" i="14"/>
  <c r="C155" i="14" l="1"/>
  <c r="H147" i="14"/>
  <c r="B167" i="14" a="1"/>
  <c r="C167" i="14" s="1"/>
  <c r="D147" i="14"/>
  <c r="E147" i="14"/>
  <c r="B147" i="14"/>
  <c r="G147" i="14"/>
  <c r="C147" i="14"/>
  <c r="D149" i="14"/>
  <c r="G149" i="14"/>
  <c r="H149" i="14"/>
  <c r="C149" i="14"/>
  <c r="E149" i="14"/>
  <c r="F149" i="14"/>
  <c r="B159" i="14" a="1"/>
  <c r="D159" i="14" s="1"/>
  <c r="D158" i="14" s="1"/>
  <c r="B163" i="14" a="1"/>
  <c r="B163" i="14" s="1"/>
  <c r="D145" i="14"/>
  <c r="D144" i="14" s="1"/>
  <c r="F151" i="14"/>
  <c r="B161" i="14" a="1"/>
  <c r="G161" i="14" s="1"/>
  <c r="G153" i="14"/>
  <c r="B165" i="14" a="1"/>
  <c r="F165" i="14" s="1"/>
  <c r="E145" i="14"/>
  <c r="E144" i="14" s="1"/>
  <c r="G151" i="14"/>
  <c r="D153" i="14"/>
  <c r="E151" i="14"/>
  <c r="H151" i="14"/>
  <c r="H153" i="14"/>
  <c r="B169" i="14" a="1"/>
  <c r="C169" i="14" s="1"/>
  <c r="H145" i="14"/>
  <c r="H144" i="14" s="1"/>
  <c r="F145" i="14"/>
  <c r="F144" i="14" s="1"/>
  <c r="C151" i="14"/>
  <c r="D151" i="14"/>
  <c r="C153" i="14"/>
  <c r="B153" i="14"/>
  <c r="C145" i="14"/>
  <c r="C144" i="14" s="1"/>
  <c r="G145" i="14"/>
  <c r="G144" i="14" s="1"/>
  <c r="E153" i="14"/>
  <c r="E167" i="14" l="1"/>
  <c r="G167" i="14"/>
  <c r="F167" i="14"/>
  <c r="B167" i="14"/>
  <c r="D167" i="14"/>
  <c r="H167" i="14"/>
  <c r="C165" i="14"/>
  <c r="C159" i="14"/>
  <c r="C158" i="14" s="1"/>
  <c r="G159" i="14"/>
  <c r="G158" i="14" s="1"/>
  <c r="H159" i="14"/>
  <c r="H158" i="14" s="1"/>
  <c r="B159" i="14"/>
  <c r="B158" i="14" s="1"/>
  <c r="H165" i="14"/>
  <c r="E159" i="14"/>
  <c r="E158" i="14" s="1"/>
  <c r="F159" i="14"/>
  <c r="F158" i="14" s="1"/>
  <c r="B165" i="14"/>
  <c r="D163" i="14"/>
  <c r="H163" i="14"/>
  <c r="E163" i="14"/>
  <c r="F163" i="14"/>
  <c r="C163" i="14"/>
  <c r="G163" i="14"/>
  <c r="C161" i="14"/>
  <c r="H161" i="14"/>
  <c r="E161" i="14"/>
  <c r="B161" i="14"/>
  <c r="F161" i="14"/>
  <c r="D161" i="14"/>
  <c r="B169" i="14"/>
  <c r="D165" i="14"/>
  <c r="G165" i="14"/>
  <c r="E165" i="14"/>
</calcChain>
</file>

<file path=xl/sharedStrings.xml><?xml version="1.0" encoding="utf-8"?>
<sst xmlns="http://schemas.openxmlformats.org/spreadsheetml/2006/main" count="186" uniqueCount="47">
  <si>
    <t>PONDELOK</t>
  </si>
  <si>
    <t>Poznámky:</t>
  </si>
  <si>
    <t>august</t>
  </si>
  <si>
    <t>Týždeň A/B</t>
  </si>
  <si>
    <t>Jesenné prázdniny</t>
  </si>
  <si>
    <t>Vianočné prázdniny</t>
  </si>
  <si>
    <t>Jarné prázdniny</t>
  </si>
  <si>
    <t>Veľkonočné prázdniny</t>
  </si>
  <si>
    <t>Otvorenie školského roka</t>
  </si>
  <si>
    <r>
      <rPr>
        <sz val="36"/>
        <rFont val="Trebuchet MS"/>
        <family val="2"/>
        <charset val="238"/>
        <scheme val="minor"/>
      </rPr>
      <t>A</t>
    </r>
    <r>
      <rPr>
        <sz val="11"/>
        <rFont val="Trebuchet MS"/>
        <family val="2"/>
        <scheme val="minor"/>
      </rPr>
      <t xml:space="preserve"> týždeň        OVY:                    1. a 3. r. - učebné      2. a 4. r. - študijné</t>
    </r>
  </si>
  <si>
    <r>
      <rPr>
        <sz val="36"/>
        <rFont val="Trebuchet MS"/>
        <family val="2"/>
        <charset val="238"/>
        <scheme val="minor"/>
      </rPr>
      <t>B</t>
    </r>
    <r>
      <rPr>
        <sz val="11"/>
        <rFont val="Trebuchet MS"/>
        <family val="2"/>
        <scheme val="minor"/>
      </rPr>
      <t xml:space="preserve"> týždeň                OVY:                    2. a 4. r. - učebné      1. a 3. r. - študijné</t>
    </r>
  </si>
  <si>
    <t>Letné prázdniny</t>
  </si>
  <si>
    <t>Zasadnutie PR - klasifikačná porada za I. polrok</t>
  </si>
  <si>
    <t xml:space="preserve">Zasadnutie PR - klasifikačná porada za II. polrok </t>
  </si>
  <si>
    <t>Externá časť MS a PFIČ MS  SJL</t>
  </si>
  <si>
    <t>Externá časť MS a PFIČ MS ANJ</t>
  </si>
  <si>
    <t>Externá časť MS a PFIČ MS MAT</t>
  </si>
  <si>
    <t>1. termín prijímacích skúšok</t>
  </si>
  <si>
    <t>2. termín prijímacích skúšok</t>
  </si>
  <si>
    <t>Prijímacia škúška pre nenaplnený počet miest žiakov</t>
  </si>
  <si>
    <t>Praktická časť MS</t>
  </si>
  <si>
    <t xml:space="preserve">Zasadnutie PR - klasifikačná porada za II. polrok pre maturitné ročníky </t>
  </si>
  <si>
    <t>Zasadnutie PR - hodnotiaca porada za 3. štvrťrok</t>
  </si>
  <si>
    <t>Ústna časť MS</t>
  </si>
  <si>
    <t>Odovzdávanie maturitných vysvedčení</t>
  </si>
  <si>
    <t>Praktická časť ZS</t>
  </si>
  <si>
    <t>Zasadnutie PR - klasifikačná porada za II. polrok pre končiace ročníky UO</t>
  </si>
  <si>
    <t>Ukončenie školského roka</t>
  </si>
  <si>
    <t>Gymnázium Andreja Sládkoviča a Stredná odborná škola obchodu a služieb                                                                    M. R. Štefánika 8, 963 01 Krupina</t>
  </si>
  <si>
    <t xml:space="preserve">Komisionálne skúšky </t>
  </si>
  <si>
    <t>Polročné prázdniny</t>
  </si>
  <si>
    <t>Celoškolské rodičovské združenie</t>
  </si>
  <si>
    <t>Vianočný medovník</t>
  </si>
  <si>
    <t>Vianočné tvorivé dielne</t>
  </si>
  <si>
    <t>Zasadnutie PR - organizačné zabezp. šk. r.  2026/2027</t>
  </si>
  <si>
    <t>PLÁNOVANÝ kalendár striedania týždňov v školskom roku 2026/2027</t>
  </si>
  <si>
    <t>Zasadnutie PR - prerokovanie SoVVČ 2025/2026, prerokovanie podmienok PK šk. r. 2028/2029</t>
  </si>
  <si>
    <t>Opravné maturitné skúšky                                 ÚFIČ</t>
  </si>
  <si>
    <t>Zasadnutie PR - vyhodnotenie šk. roka 2026/2027</t>
  </si>
  <si>
    <t>DOD</t>
  </si>
  <si>
    <t>PR</t>
  </si>
  <si>
    <t>Riaditeľske volno</t>
  </si>
  <si>
    <t xml:space="preserve">PR </t>
  </si>
  <si>
    <t>ZS                  autoopravár - mechanik</t>
  </si>
  <si>
    <t>Riaditeľské voľno</t>
  </si>
  <si>
    <t>Zasadnutie PR - hodnotiaca porada za I. štvrťrok,                     Deň Študentstva</t>
  </si>
  <si>
    <t>Teoretická časť ZS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</si>
</sst>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(* #,##0_);_(* \(#,##0\);_(* &quot;-&quot;_);_(@_)"/>
    <numFmt numFmtId="165" formatCode="_(* #,##0.00_);_(* \(#,##0.00\);_(* &quot;-&quot;??_);_(@_)"/>
    <numFmt numFmtId="166" formatCode="dd"/>
  </numFmts>
  <fonts count="37" x14ac:knownFonts="1">
    <font>
      <sz val="11"/>
      <name val="Trebuchet MS"/>
      <family val="2"/>
      <scheme val="minor"/>
    </font>
    <font>
      <sz val="11"/>
      <color theme="1"/>
      <name val="Trebuchet MS"/>
      <family val="2"/>
      <scheme val="minor"/>
    </font>
    <font>
      <sz val="8"/>
      <name val="Arial"/>
      <family val="2"/>
    </font>
    <font>
      <b/>
      <sz val="11"/>
      <color theme="0"/>
      <name val="Trebuchet MS"/>
      <family val="2"/>
      <scheme val="minor"/>
    </font>
    <font>
      <b/>
      <sz val="14"/>
      <color theme="0"/>
      <name val="Trebuchet MS"/>
      <family val="2"/>
      <scheme val="minor"/>
    </font>
    <font>
      <b/>
      <sz val="28"/>
      <color theme="0"/>
      <name val="Arial"/>
      <family val="2"/>
      <scheme val="major"/>
    </font>
    <font>
      <sz val="36"/>
      <color theme="4" tint="-0.24994659260841701"/>
      <name val="Trebuchet MS"/>
      <family val="2"/>
      <scheme val="minor"/>
    </font>
    <font>
      <b/>
      <sz val="11"/>
      <color theme="3"/>
      <name val="Arial"/>
      <family val="2"/>
      <scheme val="major"/>
    </font>
    <font>
      <sz val="16"/>
      <color theme="1"/>
      <name val="Trebuchet MS"/>
      <family val="2"/>
      <scheme val="minor"/>
    </font>
    <font>
      <b/>
      <sz val="11"/>
      <color theme="0"/>
      <name val="Arial"/>
      <family val="2"/>
      <scheme val="major"/>
    </font>
    <font>
      <sz val="11"/>
      <name val="Trebuchet MS"/>
      <family val="2"/>
      <scheme val="minor"/>
    </font>
    <font>
      <sz val="11"/>
      <color theme="1"/>
      <name val="Arial"/>
      <family val="2"/>
      <scheme val="major"/>
    </font>
    <font>
      <sz val="11"/>
      <color indexed="63"/>
      <name val="Trebuchet MS"/>
      <family val="2"/>
      <scheme val="minor"/>
    </font>
    <font>
      <b/>
      <sz val="11"/>
      <color theme="1"/>
      <name val="Trebuchet MS"/>
      <family val="2"/>
      <scheme val="minor"/>
    </font>
    <font>
      <i/>
      <sz val="11"/>
      <color theme="3" tint="-0.24994659260841701"/>
      <name val="Trebuchet MS"/>
      <family val="2"/>
      <scheme val="minor"/>
    </font>
    <font>
      <sz val="11"/>
      <color rgb="FF006100"/>
      <name val="Trebuchet MS"/>
      <family val="2"/>
      <scheme val="minor"/>
    </font>
    <font>
      <sz val="11"/>
      <color rgb="FF9C0006"/>
      <name val="Trebuchet MS"/>
      <family val="2"/>
      <scheme val="minor"/>
    </font>
    <font>
      <sz val="11"/>
      <color rgb="FF9C5700"/>
      <name val="Trebuchet MS"/>
      <family val="2"/>
      <scheme val="minor"/>
    </font>
    <font>
      <sz val="11"/>
      <color rgb="FF3F3F76"/>
      <name val="Trebuchet MS"/>
      <family val="2"/>
      <scheme val="minor"/>
    </font>
    <font>
      <b/>
      <sz val="11"/>
      <color rgb="FF3F3F3F"/>
      <name val="Trebuchet MS"/>
      <family val="2"/>
      <scheme val="minor"/>
    </font>
    <font>
      <b/>
      <sz val="11"/>
      <color rgb="FFFA7D00"/>
      <name val="Trebuchet MS"/>
      <family val="2"/>
      <scheme val="minor"/>
    </font>
    <font>
      <sz val="11"/>
      <color rgb="FFFA7D00"/>
      <name val="Trebuchet MS"/>
      <family val="2"/>
      <scheme val="minor"/>
    </font>
    <font>
      <sz val="11"/>
      <color rgb="FFFF0000"/>
      <name val="Trebuchet MS"/>
      <family val="2"/>
      <scheme val="minor"/>
    </font>
    <font>
      <sz val="11"/>
      <color theme="0"/>
      <name val="Trebuchet MS"/>
      <family val="2"/>
      <scheme val="minor"/>
    </font>
    <font>
      <b/>
      <sz val="11"/>
      <name val="Century Gothic"/>
      <family val="2"/>
      <charset val="238"/>
    </font>
    <font>
      <sz val="11"/>
      <name val="Trebuchet MS"/>
      <family val="2"/>
      <charset val="238"/>
      <scheme val="minor"/>
    </font>
    <font>
      <sz val="36"/>
      <name val="Trebuchet MS"/>
      <family val="2"/>
      <charset val="238"/>
      <scheme val="minor"/>
    </font>
    <font>
      <b/>
      <sz val="12"/>
      <color theme="1"/>
      <name val="Arial"/>
      <family val="2"/>
      <charset val="238"/>
      <scheme val="major"/>
    </font>
    <font>
      <b/>
      <sz val="14"/>
      <name val="Century Gothic"/>
      <family val="2"/>
      <charset val="238"/>
    </font>
    <font>
      <sz val="14"/>
      <color theme="1"/>
      <name val="Arial"/>
      <family val="2"/>
      <scheme val="major"/>
    </font>
    <font>
      <b/>
      <sz val="20"/>
      <name val="Trebuchet MS"/>
      <family val="2"/>
      <charset val="238"/>
      <scheme val="minor"/>
    </font>
    <font>
      <b/>
      <sz val="18"/>
      <name val="Trebuchet MS"/>
      <family val="2"/>
      <charset val="238"/>
      <scheme val="minor"/>
    </font>
    <font>
      <sz val="14"/>
      <color theme="1"/>
      <name val="Arial"/>
      <family val="2"/>
      <charset val="238"/>
      <scheme val="major"/>
    </font>
    <font>
      <b/>
      <sz val="14"/>
      <color theme="1"/>
      <name val="Arial"/>
      <family val="2"/>
      <charset val="238"/>
      <scheme val="major"/>
    </font>
    <font>
      <sz val="14"/>
      <name val="Arial"/>
      <family val="2"/>
      <charset val="238"/>
      <scheme val="major"/>
    </font>
    <font>
      <b/>
      <sz val="14"/>
      <color theme="1"/>
      <name val="Arial"/>
      <family val="2"/>
      <scheme val="major"/>
    </font>
    <font>
      <sz val="14"/>
      <color rgb="FFFF0000"/>
      <name val="Arial"/>
      <family val="2"/>
      <scheme val="maj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 style="thick">
        <color theme="0"/>
      </right>
      <top/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0" tint="-0.14993743705557422"/>
      </top>
      <bottom/>
      <diagonal/>
    </border>
    <border>
      <left/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4" tint="-0.24994659260841701"/>
      </top>
      <bottom style="double">
        <color theme="4" tint="-0.2499465926084170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/>
      <diagonal/>
    </border>
    <border>
      <left/>
      <right/>
      <top style="thin">
        <color theme="0" tint="-0.14993743705557422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51">
    <xf numFmtId="0" fontId="0" fillId="0" borderId="0" applyFill="0" applyBorder="0" applyProtection="0"/>
    <xf numFmtId="0" fontId="12" fillId="3" borderId="0" applyNumberFormat="0" applyBorder="0" applyAlignment="0" applyProtection="0"/>
    <xf numFmtId="0" fontId="6" fillId="0" borderId="0" applyNumberFormat="0" applyFill="0" applyProtection="0">
      <alignment horizontal="left" indent="3"/>
    </xf>
    <xf numFmtId="0" fontId="3" fillId="4" borderId="1" applyNumberFormat="0" applyAlignment="0" applyProtection="0"/>
    <xf numFmtId="0" fontId="4" fillId="5" borderId="2" applyNumberFormat="0" applyProtection="0">
      <alignment vertical="center"/>
    </xf>
    <xf numFmtId="166" fontId="8" fillId="0" borderId="9" applyFill="0" applyProtection="0">
      <alignment horizontal="left" vertical="center" wrapText="1" indent="1"/>
    </xf>
    <xf numFmtId="0" fontId="11" fillId="0" borderId="6" applyFill="0" applyProtection="0">
      <alignment horizontal="left" vertical="top" wrapText="1" indent="1"/>
    </xf>
    <xf numFmtId="0" fontId="1" fillId="0" borderId="0" applyFill="0" applyProtection="0">
      <alignment horizontal="left" vertical="top" wrapText="1" indent="1"/>
    </xf>
    <xf numFmtId="0" fontId="10" fillId="0" borderId="8" applyFill="0" applyProtection="0">
      <alignment horizontal="left" vertical="center" wrapText="1" indent="1"/>
    </xf>
    <xf numFmtId="0" fontId="5" fillId="6" borderId="0" applyNumberFormat="0" applyBorder="0" applyProtection="0">
      <alignment horizontal="center"/>
    </xf>
    <xf numFmtId="0" fontId="9" fillId="7" borderId="3" applyNumberFormat="0" applyProtection="0">
      <alignment horizontal="left" vertical="center" indent="1"/>
    </xf>
    <xf numFmtId="0" fontId="9" fillId="6" borderId="3" applyNumberFormat="0" applyProtection="0">
      <alignment horizontal="left" indent="1"/>
    </xf>
    <xf numFmtId="0" fontId="7" fillId="0" borderId="0" applyNumberFormat="0" applyFill="0" applyBorder="0" applyAlignment="0" applyProtection="0"/>
    <xf numFmtId="0" fontId="10" fillId="8" borderId="10" applyNumberFormat="0" applyFont="0" applyAlignment="0" applyProtection="0"/>
    <xf numFmtId="0" fontId="14" fillId="0" borderId="0" applyNumberFormat="0" applyFill="0" applyBorder="0" applyAlignment="0" applyProtection="0"/>
    <xf numFmtId="0" fontId="13" fillId="0" borderId="11" applyNumberFormat="0" applyFill="0" applyAlignment="0" applyProtection="0"/>
    <xf numFmtId="165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5" fillId="9" borderId="0" applyNumberFormat="0" applyBorder="0" applyAlignment="0" applyProtection="0"/>
    <xf numFmtId="0" fontId="16" fillId="10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13" applyNumberFormat="0" applyAlignment="0" applyProtection="0"/>
    <xf numFmtId="0" fontId="19" fillId="13" borderId="14" applyNumberFormat="0" applyAlignment="0" applyProtection="0"/>
    <xf numFmtId="0" fontId="20" fillId="13" borderId="13" applyNumberFormat="0" applyAlignment="0" applyProtection="0"/>
    <xf numFmtId="0" fontId="21" fillId="0" borderId="15" applyNumberFormat="0" applyFill="0" applyAlignment="0" applyProtection="0"/>
    <xf numFmtId="0" fontId="3" fillId="14" borderId="16" applyNumberFormat="0" applyAlignment="0" applyProtection="0"/>
    <xf numFmtId="0" fontId="22" fillId="0" borderId="0" applyNumberFormat="0" applyFill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53">
    <xf numFmtId="0" fontId="0" fillId="0" borderId="0" xfId="0"/>
    <xf numFmtId="0" fontId="5" fillId="6" borderId="0" xfId="9">
      <alignment horizontal="center"/>
    </xf>
    <xf numFmtId="0" fontId="0" fillId="2" borderId="0" xfId="0" applyFill="1"/>
    <xf numFmtId="0" fontId="9" fillId="7" borderId="3" xfId="10">
      <alignment horizontal="left" vertical="center" indent="1"/>
    </xf>
    <xf numFmtId="0" fontId="9" fillId="6" borderId="3" xfId="11" applyAlignment="1">
      <alignment horizontal="left" vertical="center" indent="1"/>
    </xf>
    <xf numFmtId="0" fontId="0" fillId="2" borderId="0" xfId="0" applyFill="1" applyBorder="1"/>
    <xf numFmtId="0" fontId="11" fillId="0" borderId="6" xfId="6" applyFill="1">
      <alignment horizontal="left" vertical="top" wrapText="1" indent="1"/>
    </xf>
    <xf numFmtId="0" fontId="11" fillId="0" borderId="5" xfId="6" applyFill="1" applyBorder="1">
      <alignment horizontal="left" vertical="top" wrapText="1" indent="1"/>
    </xf>
    <xf numFmtId="0" fontId="11" fillId="0" borderId="7" xfId="6" applyFill="1" applyBorder="1">
      <alignment horizontal="left" vertical="top" wrapText="1" indent="1"/>
    </xf>
    <xf numFmtId="0" fontId="11" fillId="0" borderId="12" xfId="6" applyFill="1" applyBorder="1">
      <alignment horizontal="left" vertical="top" wrapText="1" indent="1"/>
    </xf>
    <xf numFmtId="166" fontId="8" fillId="0" borderId="9" xfId="5" applyFill="1">
      <alignment horizontal="left" vertical="center" wrapText="1" indent="1"/>
    </xf>
    <xf numFmtId="166" fontId="8" fillId="0" borderId="4" xfId="5" applyFill="1" applyBorder="1">
      <alignment horizontal="left" vertical="center" wrapText="1" indent="1"/>
    </xf>
    <xf numFmtId="0" fontId="24" fillId="36" borderId="0" xfId="0" applyFont="1" applyFill="1" applyAlignment="1">
      <alignment horizontal="center"/>
    </xf>
    <xf numFmtId="0" fontId="27" fillId="38" borderId="6" xfId="6" applyFont="1" applyFill="1" applyAlignment="1">
      <alignment horizontal="center" vertical="top" wrapText="1"/>
    </xf>
    <xf numFmtId="0" fontId="28" fillId="36" borderId="0" xfId="0" applyFont="1" applyFill="1" applyAlignment="1">
      <alignment horizontal="center"/>
    </xf>
    <xf numFmtId="0" fontId="25" fillId="0" borderId="0" xfId="0" applyFont="1" applyAlignment="1">
      <alignment vertical="top" wrapText="1"/>
    </xf>
    <xf numFmtId="0" fontId="27" fillId="0" borderId="6" xfId="6" applyFont="1" applyFill="1" applyAlignment="1">
      <alignment horizontal="center" vertical="top" wrapText="1"/>
    </xf>
    <xf numFmtId="0" fontId="27" fillId="37" borderId="6" xfId="6" applyFont="1" applyFill="1" applyAlignment="1">
      <alignment horizontal="center" vertical="center" wrapText="1"/>
    </xf>
    <xf numFmtId="0" fontId="29" fillId="36" borderId="6" xfId="6" applyFont="1" applyFill="1" applyAlignment="1">
      <alignment horizontal="center" vertical="center" wrapText="1"/>
    </xf>
    <xf numFmtId="0" fontId="29" fillId="38" borderId="6" xfId="6" applyFont="1" applyFill="1" applyAlignment="1">
      <alignment horizontal="center" vertical="center" wrapText="1"/>
    </xf>
    <xf numFmtId="0" fontId="29" fillId="38" borderId="6" xfId="6" applyFont="1" applyFill="1">
      <alignment horizontal="left" vertical="top" wrapText="1" indent="1"/>
    </xf>
    <xf numFmtId="0" fontId="27" fillId="38" borderId="6" xfId="6" applyFont="1" applyFill="1" applyAlignment="1">
      <alignment horizontal="center" vertical="center" wrapText="1"/>
    </xf>
    <xf numFmtId="0" fontId="29" fillId="38" borderId="6" xfId="6" applyFont="1" applyFill="1" applyAlignment="1">
      <alignment horizontal="left" vertical="center" wrapText="1" indent="1"/>
    </xf>
    <xf numFmtId="0" fontId="29" fillId="0" borderId="6" xfId="6" applyFont="1" applyFill="1">
      <alignment horizontal="left" vertical="top" wrapText="1" indent="1"/>
    </xf>
    <xf numFmtId="0" fontId="32" fillId="36" borderId="6" xfId="6" applyFont="1" applyFill="1" applyAlignment="1">
      <alignment horizontal="center" vertical="center" wrapText="1"/>
    </xf>
    <xf numFmtId="0" fontId="33" fillId="36" borderId="6" xfId="6" applyFont="1" applyFill="1" applyAlignment="1">
      <alignment horizontal="center" vertical="center" wrapText="1"/>
    </xf>
    <xf numFmtId="0" fontId="32" fillId="0" borderId="6" xfId="6" applyFont="1" applyFill="1">
      <alignment horizontal="left" vertical="top" wrapText="1" indent="1"/>
    </xf>
    <xf numFmtId="0" fontId="29" fillId="0" borderId="6" xfId="6" applyFont="1" applyFill="1" applyAlignment="1">
      <alignment horizontal="center" vertical="center" wrapText="1"/>
    </xf>
    <xf numFmtId="0" fontId="33" fillId="0" borderId="6" xfId="6" applyFont="1" applyFill="1" applyAlignment="1">
      <alignment horizontal="center" vertical="center" wrapText="1"/>
    </xf>
    <xf numFmtId="0" fontId="27" fillId="37" borderId="6" xfId="6" applyFont="1" applyFill="1" applyAlignment="1">
      <alignment vertical="center"/>
    </xf>
    <xf numFmtId="0" fontId="27" fillId="38" borderId="6" xfId="6" applyFont="1" applyFill="1" applyAlignment="1">
      <alignment vertical="center" wrapText="1"/>
    </xf>
    <xf numFmtId="0" fontId="32" fillId="0" borderId="6" xfId="6" applyFont="1" applyFill="1" applyAlignment="1">
      <alignment horizontal="center" vertical="center" wrapText="1"/>
    </xf>
    <xf numFmtId="0" fontId="35" fillId="0" borderId="6" xfId="6" applyFont="1" applyFill="1" applyAlignment="1">
      <alignment horizontal="center" vertical="center" wrapText="1"/>
    </xf>
    <xf numFmtId="0" fontId="27" fillId="0" borderId="6" xfId="6" applyFont="1" applyFill="1" applyAlignment="1">
      <alignment horizontal="center" vertical="center" wrapText="1"/>
    </xf>
    <xf numFmtId="0" fontId="27" fillId="0" borderId="6" xfId="6" applyFont="1" applyFill="1" applyAlignment="1">
      <alignment vertical="center"/>
    </xf>
    <xf numFmtId="0" fontId="36" fillId="0" borderId="6" xfId="6" applyFont="1" applyFill="1" applyAlignment="1">
      <alignment horizontal="center" vertical="center" wrapText="1"/>
    </xf>
    <xf numFmtId="0" fontId="34" fillId="36" borderId="0" xfId="0" applyFont="1" applyFill="1" applyAlignment="1">
      <alignment horizontal="center" vertical="center" wrapText="1"/>
    </xf>
    <xf numFmtId="0" fontId="35" fillId="36" borderId="6" xfId="6" applyFont="1" applyFill="1" applyAlignment="1">
      <alignment horizontal="center" vertical="center" wrapText="1"/>
    </xf>
    <xf numFmtId="0" fontId="6" fillId="0" borderId="0" xfId="2">
      <alignment horizontal="left" indent="3"/>
    </xf>
    <xf numFmtId="0" fontId="0" fillId="0" borderId="8" xfId="8" applyFont="1">
      <alignment horizontal="left" vertical="center" wrapText="1" indent="1"/>
    </xf>
    <xf numFmtId="0" fontId="10" fillId="0" borderId="8" xfId="8">
      <alignment horizontal="left" vertical="center" wrapText="1" indent="1"/>
    </xf>
    <xf numFmtId="0" fontId="1" fillId="0" borderId="5" xfId="7" applyBorder="1">
      <alignment horizontal="left" vertical="top" wrapText="1" indent="1"/>
    </xf>
    <xf numFmtId="0" fontId="1" fillId="0" borderId="0" xfId="7">
      <alignment horizontal="left" vertical="top" wrapText="1" indent="1"/>
    </xf>
    <xf numFmtId="0" fontId="10" fillId="0" borderId="17" xfId="8" applyBorder="1">
      <alignment horizontal="left" vertical="center" wrapText="1" indent="1"/>
    </xf>
    <xf numFmtId="0" fontId="10" fillId="0" borderId="18" xfId="8" applyBorder="1">
      <alignment horizontal="left" vertical="center" wrapText="1" indent="1"/>
    </xf>
    <xf numFmtId="0" fontId="0" fillId="0" borderId="17" xfId="8" applyFont="1" applyBorder="1">
      <alignment horizontal="left" vertical="center" wrapText="1" indent="1"/>
    </xf>
    <xf numFmtId="0" fontId="0" fillId="0" borderId="18" xfId="8" applyFont="1" applyBorder="1">
      <alignment horizontal="left" vertical="center" wrapText="1" indent="1"/>
    </xf>
    <xf numFmtId="0" fontId="30" fillId="36" borderId="19" xfId="0" applyFont="1" applyFill="1" applyBorder="1" applyAlignment="1">
      <alignment horizontal="center"/>
    </xf>
    <xf numFmtId="0" fontId="30" fillId="36" borderId="20" xfId="0" applyFont="1" applyFill="1" applyBorder="1" applyAlignment="1">
      <alignment horizontal="center"/>
    </xf>
    <xf numFmtId="0" fontId="30" fillId="36" borderId="21" xfId="0" applyFont="1" applyFill="1" applyBorder="1" applyAlignment="1">
      <alignment horizontal="center"/>
    </xf>
    <xf numFmtId="0" fontId="31" fillId="0" borderId="19" xfId="0" applyFont="1" applyBorder="1" applyAlignment="1">
      <alignment horizontal="center" wrapText="1"/>
    </xf>
    <xf numFmtId="0" fontId="31" fillId="0" borderId="20" xfId="0" applyFont="1" applyBorder="1" applyAlignment="1">
      <alignment horizontal="center" wrapText="1"/>
    </xf>
    <xf numFmtId="0" fontId="31" fillId="0" borderId="21" xfId="0" applyFont="1" applyBorder="1" applyAlignment="1">
      <alignment horizontal="center" wrapText="1"/>
    </xf>
  </cellXfs>
  <cellStyles count="51">
    <cellStyle name="20 % - zvýraznenie1" xfId="30" builtinId="30" customBuiltin="1"/>
    <cellStyle name="20 % - zvýraznenie2" xfId="33" builtinId="34" customBuiltin="1"/>
    <cellStyle name="20 % - zvýraznenie3" xfId="37" builtinId="38" customBuiltin="1"/>
    <cellStyle name="20 % - zvýraznenie4" xfId="41" builtinId="42" customBuiltin="1"/>
    <cellStyle name="20 % - zvýraznenie5" xfId="44" builtinId="46" customBuiltin="1"/>
    <cellStyle name="20 % - zvýraznenie6" xfId="48" builtinId="50" customBuiltin="1"/>
    <cellStyle name="40 % - zvýraznenie1" xfId="1" builtinId="31" customBuiltin="1"/>
    <cellStyle name="40 % - zvýraznenie2" xfId="34" builtinId="35" customBuiltin="1"/>
    <cellStyle name="40 % - zvýraznenie3" xfId="38" builtinId="39" customBuiltin="1"/>
    <cellStyle name="40 % - zvýraznenie4" xfId="42" builtinId="43" customBuiltin="1"/>
    <cellStyle name="40 % - zvýraznenie5" xfId="45" builtinId="47" customBuiltin="1"/>
    <cellStyle name="40 % - zvýraznenie6" xfId="49" builtinId="51" customBuiltin="1"/>
    <cellStyle name="60 % - zvýraznenie1" xfId="31" builtinId="32" customBuiltin="1"/>
    <cellStyle name="60 % - zvýraznenie2" xfId="35" builtinId="36" customBuiltin="1"/>
    <cellStyle name="60 % - zvýraznenie3" xfId="39" builtinId="40" customBuiltin="1"/>
    <cellStyle name="60 % - zvýraznenie4" xfId="43" builtinId="44" customBuiltin="1"/>
    <cellStyle name="60 % - zvýraznenie5" xfId="46" builtinId="48" customBuiltin="1"/>
    <cellStyle name="60 % - zvýraznenie6" xfId="50" builtinId="52" customBuiltin="1"/>
    <cellStyle name="Čiarka" xfId="16" builtinId="3" customBuiltin="1"/>
    <cellStyle name="Čiarka [0]" xfId="17" builtinId="6" customBuiltin="1"/>
    <cellStyle name="Deň" xfId="5" xr:uid="{00000000-0005-0000-0000-000014000000}"/>
    <cellStyle name="Dobrá" xfId="21" builtinId="26" customBuiltin="1"/>
    <cellStyle name="Hlavička poznámok" xfId="8" xr:uid="{00000000-0005-0000-0000-000016000000}"/>
    <cellStyle name="Kontrolná bunka" xfId="28" builtinId="23" customBuiltin="1"/>
    <cellStyle name="Mena" xfId="18" builtinId="4" customBuiltin="1"/>
    <cellStyle name="Mena [0]" xfId="19" builtinId="7" customBuiltin="1"/>
    <cellStyle name="Nadpis 1" xfId="2" builtinId="16" customBuiltin="1"/>
    <cellStyle name="Nadpis 2" xfId="10" builtinId="17" customBuiltin="1"/>
    <cellStyle name="Nadpis 3" xfId="11" builtinId="18" customBuiltin="1"/>
    <cellStyle name="Nadpis 4" xfId="12" builtinId="19" customBuiltin="1"/>
    <cellStyle name="Názov" xfId="9" builtinId="15" customBuiltin="1"/>
    <cellStyle name="Neutrálna" xfId="23" builtinId="28" customBuiltin="1"/>
    <cellStyle name="Normálna" xfId="0" builtinId="0" customBuiltin="1"/>
    <cellStyle name="Percentá" xfId="20" builtinId="5" customBuiltin="1"/>
    <cellStyle name="Podrobnosti dňa" xfId="6" xr:uid="{00000000-0005-0000-0000-000021000000}"/>
    <cellStyle name="Poznámka" xfId="13" builtinId="10" customBuiltin="1"/>
    <cellStyle name="Poznámky" xfId="7" xr:uid="{00000000-0005-0000-0000-000023000000}"/>
    <cellStyle name="Prepojená bunka" xfId="27" builtinId="24" customBuiltin="1"/>
    <cellStyle name="Spolu" xfId="15" builtinId="25" customBuiltin="1"/>
    <cellStyle name="Text upozornenia" xfId="29" builtinId="11" customBuiltin="1"/>
    <cellStyle name="Vstup" xfId="24" builtinId="20" customBuiltin="1"/>
    <cellStyle name="Výpočet" xfId="26" builtinId="22" customBuiltin="1"/>
    <cellStyle name="Výstup" xfId="25" builtinId="21" customBuiltin="1"/>
    <cellStyle name="Vysvetľujúci text" xfId="14" builtinId="53" customBuiltin="1"/>
    <cellStyle name="Zlá" xfId="22" builtinId="27" customBuiltin="1"/>
    <cellStyle name="Zvýraznenie1" xfId="3" builtinId="29" customBuiltin="1"/>
    <cellStyle name="Zvýraznenie2" xfId="32" builtinId="33" customBuiltin="1"/>
    <cellStyle name="Zvýraznenie3" xfId="36" builtinId="37" customBuiltin="1"/>
    <cellStyle name="Zvýraznenie4" xfId="40" builtinId="41" customBuiltin="1"/>
    <cellStyle name="Zvýraznenie5" xfId="4" builtinId="45" customBuiltin="1"/>
    <cellStyle name="Zvýraznenie6" xfId="47" builtinId="49" customBuiltin="1"/>
  </cellStyles>
  <dxfs count="12"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1F2F5"/>
      <rgbColor rgb="00008080"/>
      <rgbColor rgb="00E4EAF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4265"/>
      <rgbColor rgb="00CCFFCC"/>
      <rgbColor rgb="00FFEECD"/>
      <rgbColor rgb="00D0D8E2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1778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B4B4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Academic Calendar">
      <a:dk1>
        <a:srgbClr val="000000"/>
      </a:dk1>
      <a:lt1>
        <a:srgbClr val="FFFFFF"/>
      </a:lt1>
      <a:dk2>
        <a:srgbClr val="616668"/>
      </a:dk2>
      <a:lt2>
        <a:srgbClr val="F8F8F9"/>
      </a:lt2>
      <a:accent1>
        <a:srgbClr val="329E95"/>
      </a:accent1>
      <a:accent2>
        <a:srgbClr val="F4812B"/>
      </a:accent2>
      <a:accent3>
        <a:srgbClr val="EDB000"/>
      </a:accent3>
      <a:accent4>
        <a:srgbClr val="79B142"/>
      </a:accent4>
      <a:accent5>
        <a:srgbClr val="E34742"/>
      </a:accent5>
      <a:accent6>
        <a:srgbClr val="6D426F"/>
      </a:accent6>
      <a:hlink>
        <a:srgbClr val="2388CF"/>
      </a:hlink>
      <a:folHlink>
        <a:srgbClr val="6D426F"/>
      </a:folHlink>
    </a:clrScheme>
    <a:fontScheme name="Custom 2">
      <a:majorFont>
        <a:latin typeface="Arial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-0.249977111117893"/>
    <pageSetUpPr autoPageBreaks="0" fitToPage="1"/>
  </sheetPr>
  <dimension ref="A1:H170"/>
  <sheetViews>
    <sheetView showGridLines="0" tabSelected="1" view="pageBreakPreview" topLeftCell="A22" zoomScale="70" zoomScaleNormal="60" zoomScaleSheetLayoutView="70" workbookViewId="0">
      <selection activeCell="D28" sqref="D28"/>
    </sheetView>
  </sheetViews>
  <sheetFormatPr defaultColWidth="8.77734375" defaultRowHeight="14.4" x14ac:dyDescent="0.3"/>
  <cols>
    <col min="1" max="1" width="16.77734375" customWidth="1"/>
    <col min="2" max="2" width="17" customWidth="1"/>
    <col min="3" max="8" width="17.6640625" customWidth="1"/>
    <col min="9" max="9" width="2.44140625" customWidth="1"/>
    <col min="14" max="14" width="6.77734375" customWidth="1"/>
  </cols>
  <sheetData>
    <row r="1" spans="1:8" ht="38.25" customHeight="1" thickBot="1" x14ac:dyDescent="0.55000000000000004">
      <c r="A1" s="47" t="s">
        <v>35</v>
      </c>
      <c r="B1" s="48"/>
      <c r="C1" s="48"/>
      <c r="D1" s="48"/>
      <c r="E1" s="48"/>
      <c r="F1" s="48"/>
      <c r="G1" s="48"/>
      <c r="H1" s="49"/>
    </row>
    <row r="2" spans="1:8" ht="47.25" customHeight="1" thickBot="1" x14ac:dyDescent="0.5">
      <c r="A2" s="50" t="s">
        <v>28</v>
      </c>
      <c r="B2" s="51"/>
      <c r="C2" s="51"/>
      <c r="D2" s="51"/>
      <c r="E2" s="51"/>
      <c r="F2" s="51"/>
      <c r="G2" s="51"/>
      <c r="H2" s="52"/>
    </row>
    <row r="3" spans="1:8" ht="54" customHeight="1" x14ac:dyDescent="0.9">
      <c r="A3" s="2"/>
      <c r="B3" s="1">
        <v>2026</v>
      </c>
      <c r="C3" s="38" t="s">
        <v>2</v>
      </c>
      <c r="D3" s="38"/>
      <c r="E3" s="38"/>
      <c r="F3" s="2"/>
      <c r="G3" s="2"/>
      <c r="H3" s="2"/>
    </row>
    <row r="4" spans="1:8" ht="18" customHeight="1" x14ac:dyDescent="0.3">
      <c r="A4" s="12" t="s">
        <v>3</v>
      </c>
      <c r="B4" s="3" t="s">
        <v>0</v>
      </c>
      <c r="C4" s="4" t="str">
        <f>UPPER(TEXT(C5,"dddd"))</f>
        <v>UTOROK</v>
      </c>
      <c r="D4" s="3" t="str">
        <f t="shared" ref="D4:H4" si="0">UPPER(TEXT(D5,"dddd"))</f>
        <v>STREDA</v>
      </c>
      <c r="E4" s="4" t="str">
        <f t="shared" si="0"/>
        <v>ŠTVRTOK</v>
      </c>
      <c r="F4" s="3" t="str">
        <f t="shared" si="0"/>
        <v>PIATOK</v>
      </c>
      <c r="G4" s="4" t="str">
        <f t="shared" si="0"/>
        <v>SOBOTA</v>
      </c>
      <c r="H4" s="3" t="str">
        <f t="shared" si="0"/>
        <v>NEDEĽA</v>
      </c>
    </row>
    <row r="5" spans="1:8" ht="16.5" customHeight="1" x14ac:dyDescent="0.3">
      <c r="B5" s="10">
        <f t="array" ref="B5:H5">Dni+1+DATE(Kalendár1Rok,Kalendár1MesiacMožnosť,1)-WEEKDAY(DATE(Kalendár1Rok,Kalendár1MesiacMožnosť,1),MožnosťDňaVTýždni)</f>
        <v>46230</v>
      </c>
      <c r="C5" s="10">
        <v>46231</v>
      </c>
      <c r="D5" s="10">
        <v>46232</v>
      </c>
      <c r="E5" s="10">
        <v>46233</v>
      </c>
      <c r="F5" s="10">
        <v>46234</v>
      </c>
      <c r="G5" s="10">
        <v>46235</v>
      </c>
      <c r="H5" s="11">
        <v>46236</v>
      </c>
    </row>
    <row r="6" spans="1:8" ht="56.25" customHeight="1" x14ac:dyDescent="0.3">
      <c r="B6" s="6"/>
      <c r="C6" s="6"/>
      <c r="D6" s="6"/>
      <c r="E6" s="6"/>
      <c r="F6" s="6"/>
      <c r="G6" s="6"/>
      <c r="H6" s="7"/>
    </row>
    <row r="7" spans="1:8" ht="16.5" customHeight="1" x14ac:dyDescent="0.3">
      <c r="B7" s="10">
        <f t="array" ref="B7:H7">Dni+8+DATE(Kalendár1Rok,Kalendár1MesiacMožnosť,1)-WEEKDAY(DATE(Kalendár1Rok,Kalendár1MesiacMožnosť,1),MožnosťDňaVTýždni)</f>
        <v>46237</v>
      </c>
      <c r="C7" s="10">
        <v>46238</v>
      </c>
      <c r="D7" s="10">
        <v>46239</v>
      </c>
      <c r="E7" s="10">
        <v>46240</v>
      </c>
      <c r="F7" s="10">
        <v>46241</v>
      </c>
      <c r="G7" s="10">
        <v>46242</v>
      </c>
      <c r="H7" s="11">
        <v>46243</v>
      </c>
    </row>
    <row r="8" spans="1:8" ht="56.25" customHeight="1" x14ac:dyDescent="0.3">
      <c r="B8" s="6"/>
      <c r="C8" s="6"/>
      <c r="D8" s="6"/>
      <c r="E8" s="6"/>
      <c r="F8" s="6"/>
      <c r="G8" s="6"/>
      <c r="H8" s="9"/>
    </row>
    <row r="9" spans="1:8" ht="16.5" customHeight="1" x14ac:dyDescent="0.3">
      <c r="B9" s="10">
        <f t="array" ref="B9:H9">Dni+15+DATE(Kalendár1Rok,Kalendár1MesiacMožnosť,1)-WEEKDAY(DATE(Kalendár1Rok,Kalendár1MesiacMožnosť,1),MožnosťDňaVTýždni)</f>
        <v>46244</v>
      </c>
      <c r="C9" s="10">
        <v>46245</v>
      </c>
      <c r="D9" s="10">
        <v>46246</v>
      </c>
      <c r="E9" s="10">
        <v>46247</v>
      </c>
      <c r="F9" s="10">
        <v>46248</v>
      </c>
      <c r="G9" s="10">
        <v>46249</v>
      </c>
      <c r="H9" s="11">
        <v>46250</v>
      </c>
    </row>
    <row r="10" spans="1:8" ht="56.25" customHeight="1" x14ac:dyDescent="0.3">
      <c r="B10" s="6"/>
      <c r="C10" s="6"/>
      <c r="D10" s="6"/>
      <c r="E10" s="6"/>
      <c r="F10" s="6"/>
      <c r="G10" s="6"/>
      <c r="H10" s="7"/>
    </row>
    <row r="11" spans="1:8" ht="16.5" customHeight="1" x14ac:dyDescent="0.3">
      <c r="B11" s="10">
        <f t="array" ref="B11:H11">Dni+22+DATE(Kalendár1Rok,Kalendár1MesiacMožnosť,1)-WEEKDAY(DATE(Kalendár1Rok,Kalendár1MesiacMožnosť,1),MožnosťDňaVTýždni)</f>
        <v>46251</v>
      </c>
      <c r="C11" s="10">
        <v>46252</v>
      </c>
      <c r="D11" s="10">
        <v>46253</v>
      </c>
      <c r="E11" s="10">
        <v>46254</v>
      </c>
      <c r="F11" s="10">
        <v>46255</v>
      </c>
      <c r="G11" s="10">
        <v>46256</v>
      </c>
      <c r="H11" s="11">
        <v>46257</v>
      </c>
    </row>
    <row r="12" spans="1:8" ht="56.25" customHeight="1" x14ac:dyDescent="0.3">
      <c r="B12" s="6"/>
      <c r="C12" s="6"/>
      <c r="D12" s="6"/>
      <c r="E12" s="6"/>
      <c r="F12" s="6"/>
      <c r="G12" s="6"/>
      <c r="H12" s="7"/>
    </row>
    <row r="13" spans="1:8" ht="16.5" customHeight="1" x14ac:dyDescent="0.3">
      <c r="B13" s="10">
        <f t="array" ref="B13:H13">Dni+29+DATE(Kalendár1Rok,Kalendár1MesiacMožnosť,1)-WEEKDAY(DATE(Kalendár1Rok,Kalendár1MesiacMožnosť,1),MožnosťDňaVTýždni)</f>
        <v>46258</v>
      </c>
      <c r="C13" s="10">
        <v>46259</v>
      </c>
      <c r="D13" s="10">
        <v>46260</v>
      </c>
      <c r="E13" s="10">
        <v>46261</v>
      </c>
      <c r="F13" s="10">
        <v>46262</v>
      </c>
      <c r="G13" s="10">
        <v>46263</v>
      </c>
      <c r="H13" s="11">
        <v>46264</v>
      </c>
    </row>
    <row r="14" spans="1:8" ht="108" customHeight="1" x14ac:dyDescent="0.3">
      <c r="B14" s="6"/>
      <c r="D14" s="36" t="s">
        <v>29</v>
      </c>
      <c r="F14" s="24" t="s">
        <v>34</v>
      </c>
      <c r="G14" s="6"/>
      <c r="H14" s="7"/>
    </row>
    <row r="15" spans="1:8" ht="16.5" customHeight="1" x14ac:dyDescent="0.3">
      <c r="B15" s="10">
        <f t="array" ref="B15:C15">Dni+36+DATE(Kalendár1Rok,Kalendár1MesiacMožnosť,1)-WEEKDAY(DATE(Kalendár1Rok,Kalendár1MesiacMožnosť,1),MožnosťDňaVTýždni)</f>
        <v>46265</v>
      </c>
      <c r="C15" s="10">
        <v>46266</v>
      </c>
      <c r="D15" s="43" t="s">
        <v>1</v>
      </c>
      <c r="E15" s="44"/>
      <c r="F15" s="44"/>
      <c r="G15" s="44"/>
      <c r="H15" s="44"/>
    </row>
    <row r="16" spans="1:8" ht="17.399999999999999" x14ac:dyDescent="0.3">
      <c r="B16" s="20"/>
      <c r="C16" s="6"/>
      <c r="D16" s="41"/>
      <c r="E16" s="42"/>
      <c r="F16" s="42"/>
      <c r="G16" s="42"/>
      <c r="H16" s="42"/>
    </row>
    <row r="17" spans="1:8" ht="54" customHeight="1" x14ac:dyDescent="0.9">
      <c r="A17" s="2"/>
      <c r="B17" s="1">
        <f>YEAR(DATE(Kalendár1Rok,Kalendár1MesiacMožnosť+1,1))</f>
        <v>2026</v>
      </c>
      <c r="C17" s="38" t="str">
        <f>TEXT(DATE(Kalendár1Rok,Kalendár1MesiacMožnosť+1,1),"mmmm")</f>
        <v>september</v>
      </c>
      <c r="D17" s="38"/>
      <c r="E17" s="38"/>
      <c r="F17" s="5"/>
      <c r="G17" s="5"/>
      <c r="H17" s="2"/>
    </row>
    <row r="18" spans="1:8" ht="18" customHeight="1" x14ac:dyDescent="0.3">
      <c r="A18" s="14" t="s">
        <v>3</v>
      </c>
      <c r="B18" s="3" t="str">
        <f>UPPER(TEXT(B19,"dddd"))</f>
        <v>PONDELOK</v>
      </c>
      <c r="C18" s="4" t="str">
        <f t="shared" ref="C18:H18" si="1">UPPER(TEXT(C19,"dddd"))</f>
        <v>UTOROK</v>
      </c>
      <c r="D18" s="3" t="str">
        <f t="shared" si="1"/>
        <v>STREDA</v>
      </c>
      <c r="E18" s="4" t="str">
        <f t="shared" si="1"/>
        <v>ŠTVRTOK</v>
      </c>
      <c r="F18" s="3" t="str">
        <f t="shared" si="1"/>
        <v>PIATOK</v>
      </c>
      <c r="G18" s="4" t="str">
        <f t="shared" si="1"/>
        <v>SOBOTA</v>
      </c>
      <c r="H18" s="3" t="str">
        <f t="shared" si="1"/>
        <v>NEDEĽA</v>
      </c>
    </row>
    <row r="19" spans="1:8" ht="16.5" customHeight="1" x14ac:dyDescent="0.3">
      <c r="B19" s="10">
        <f t="array" ref="B19:H19">Dni+1+DATE(Kalendár2Rok,Kalendár2MesiacMožnosť,1)-WEEKDAY(DATE(Kalendár2Rok,Kalendár2MesiacMožnosť,1),MožnosťDňaVTýždni)</f>
        <v>46265</v>
      </c>
      <c r="C19" s="10">
        <v>46266</v>
      </c>
      <c r="D19" s="10">
        <v>46267</v>
      </c>
      <c r="E19" s="10">
        <v>46268</v>
      </c>
      <c r="F19" s="10">
        <v>46269</v>
      </c>
      <c r="G19" s="10">
        <v>46270</v>
      </c>
      <c r="H19" s="11">
        <v>46271</v>
      </c>
    </row>
    <row r="20" spans="1:8" ht="114.75" customHeight="1" x14ac:dyDescent="0.3">
      <c r="A20" s="15" t="s">
        <v>10</v>
      </c>
      <c r="B20" s="28"/>
      <c r="C20" s="25" t="s">
        <v>8</v>
      </c>
      <c r="D20" s="6"/>
      <c r="E20" s="31"/>
      <c r="F20" s="6"/>
      <c r="G20" s="6"/>
      <c r="H20" s="7"/>
    </row>
    <row r="21" spans="1:8" ht="16.5" customHeight="1" x14ac:dyDescent="0.3">
      <c r="B21" s="10">
        <f t="array" ref="B21:H21">Dni+8+DATE(Kalendár2Rok,Kalendár2MesiacMožnosť,1)-WEEKDAY(DATE(Kalendár2Rok,Kalendár2MesiacMožnosť,1),MožnosťDňaVTýždni)</f>
        <v>46272</v>
      </c>
      <c r="C21" s="10">
        <v>46273</v>
      </c>
      <c r="D21" s="10">
        <v>46274</v>
      </c>
      <c r="E21" s="10">
        <v>46275</v>
      </c>
      <c r="F21" s="10">
        <v>46276</v>
      </c>
      <c r="G21" s="10">
        <v>46277</v>
      </c>
      <c r="H21" s="11">
        <v>46278</v>
      </c>
    </row>
    <row r="22" spans="1:8" ht="104.4" x14ac:dyDescent="0.3">
      <c r="A22" s="15" t="s">
        <v>9</v>
      </c>
      <c r="B22" s="31"/>
      <c r="C22" s="31"/>
      <c r="D22" s="31"/>
      <c r="E22" s="24" t="s">
        <v>43</v>
      </c>
      <c r="F22" s="6"/>
      <c r="G22" s="6"/>
      <c r="H22" s="7"/>
    </row>
    <row r="23" spans="1:8" ht="16.5" customHeight="1" x14ac:dyDescent="0.3">
      <c r="B23" s="10">
        <f t="array" ref="B23:H23">Dni+15+DATE(Kalendár2Rok,Kalendár2MesiacMožnosť,1)-WEEKDAY(DATE(Kalendár2Rok,Kalendár2MesiacMožnosť,1),MožnosťDňaVTýždni)</f>
        <v>46279</v>
      </c>
      <c r="C23" s="10">
        <v>46280</v>
      </c>
      <c r="D23" s="10">
        <v>46281</v>
      </c>
      <c r="E23" s="10">
        <v>46282</v>
      </c>
      <c r="F23" s="10">
        <v>46283</v>
      </c>
      <c r="G23" s="10">
        <v>46284</v>
      </c>
      <c r="H23" s="11">
        <v>46285</v>
      </c>
    </row>
    <row r="24" spans="1:8" ht="104.4" x14ac:dyDescent="0.3">
      <c r="A24" s="15" t="s">
        <v>10</v>
      </c>
      <c r="B24" s="35"/>
      <c r="C24" s="37" t="s">
        <v>44</v>
      </c>
      <c r="D24" s="31"/>
      <c r="E24" s="19"/>
      <c r="F24" s="19"/>
      <c r="G24" s="6"/>
      <c r="H24" s="7"/>
    </row>
    <row r="25" spans="1:8" ht="16.5" customHeight="1" x14ac:dyDescent="0.3">
      <c r="B25" s="10">
        <f t="array" ref="B25:H25">Dni+22+DATE(Kalendár2Rok,Kalendár2MesiacMožnosť,1)-WEEKDAY(DATE(Kalendár2Rok,Kalendár2MesiacMožnosť,1),MožnosťDňaVTýždni)</f>
        <v>46286</v>
      </c>
      <c r="C25" s="10">
        <v>46287</v>
      </c>
      <c r="D25" s="10">
        <v>46288</v>
      </c>
      <c r="E25" s="10">
        <v>46289</v>
      </c>
      <c r="F25" s="10">
        <v>46290</v>
      </c>
      <c r="G25" s="10">
        <v>46291</v>
      </c>
      <c r="H25" s="11">
        <v>46292</v>
      </c>
    </row>
    <row r="26" spans="1:8" ht="104.4" x14ac:dyDescent="0.3">
      <c r="A26" s="15" t="s">
        <v>9</v>
      </c>
      <c r="B26" s="37" t="s">
        <v>31</v>
      </c>
      <c r="C26" s="18" t="s">
        <v>37</v>
      </c>
      <c r="D26" s="19"/>
      <c r="E26" s="19"/>
      <c r="F26" s="31"/>
      <c r="G26" s="6"/>
      <c r="H26" s="7"/>
    </row>
    <row r="27" spans="1:8" ht="16.5" customHeight="1" x14ac:dyDescent="0.3">
      <c r="B27" s="10">
        <f t="array" ref="B27:H27">Dni+29+DATE(Kalendár2Rok,Kalendár2MesiacMožnosť,1)-WEEKDAY(DATE(Kalendár2Rok,Kalendár2MesiacMožnosť,1),MožnosťDňaVTýždni)</f>
        <v>46293</v>
      </c>
      <c r="C27" s="10">
        <v>46294</v>
      </c>
      <c r="D27" s="10">
        <v>46295</v>
      </c>
      <c r="E27" s="10">
        <v>46296</v>
      </c>
      <c r="F27" s="10">
        <v>46297</v>
      </c>
      <c r="G27" s="10">
        <v>46298</v>
      </c>
      <c r="H27" s="11">
        <v>46299</v>
      </c>
    </row>
    <row r="28" spans="1:8" ht="104.4" x14ac:dyDescent="0.3">
      <c r="A28" s="15" t="s">
        <v>10</v>
      </c>
      <c r="B28" s="6"/>
      <c r="C28" s="27"/>
      <c r="D28" s="6"/>
      <c r="E28" s="27"/>
      <c r="F28" s="6"/>
      <c r="G28" s="6"/>
      <c r="H28" s="8"/>
    </row>
    <row r="29" spans="1:8" ht="16.5" customHeight="1" x14ac:dyDescent="0.3">
      <c r="B29" s="10">
        <f t="array" ref="B29:C29">Dni+36+DATE(Kalendár2Rok,Kalendár2MesiacMožnosť,1)-WEEKDAY(DATE(Kalendár2Rok,Kalendár2MesiacMožnosť,1),MožnosťDňaVTýždni)</f>
        <v>46300</v>
      </c>
      <c r="C29" s="10">
        <v>46301</v>
      </c>
      <c r="D29" s="40" t="s">
        <v>1</v>
      </c>
      <c r="E29" s="40"/>
      <c r="F29" s="40"/>
      <c r="G29" s="40"/>
      <c r="H29" s="40"/>
    </row>
    <row r="30" spans="1:8" ht="63.75" customHeight="1" x14ac:dyDescent="0.3">
      <c r="B30" s="6"/>
      <c r="C30" s="6"/>
      <c r="D30" s="42"/>
      <c r="E30" s="42"/>
      <c r="F30" s="42"/>
      <c r="G30" s="42"/>
      <c r="H30" s="42"/>
    </row>
    <row r="31" spans="1:8" ht="54" customHeight="1" x14ac:dyDescent="0.9">
      <c r="A31" s="2"/>
      <c r="B31" s="1">
        <f>YEAR(DATE(Kalendár2Rok,Kalendár2MesiacMožnosť+1,1))</f>
        <v>2026</v>
      </c>
      <c r="C31" s="38" t="str">
        <f>TEXT(DATE(Kalendár2Rok,Kalendár2MesiacMožnosť+1,1),"mmmm")</f>
        <v>október</v>
      </c>
      <c r="D31" s="38"/>
      <c r="E31" s="38"/>
      <c r="F31" s="5"/>
      <c r="G31" s="5"/>
      <c r="H31" s="2"/>
    </row>
    <row r="32" spans="1:8" ht="18" customHeight="1" x14ac:dyDescent="0.3">
      <c r="A32" s="14" t="s">
        <v>3</v>
      </c>
      <c r="B32" s="3" t="str">
        <f>UPPER(TEXT(B33,"dddd"))</f>
        <v>PONDELOK</v>
      </c>
      <c r="C32" s="4" t="str">
        <f t="shared" ref="C32" si="2">UPPER(TEXT(C33,"dddd"))</f>
        <v>UTOROK</v>
      </c>
      <c r="D32" s="3" t="str">
        <f t="shared" ref="D32" si="3">UPPER(TEXT(D33,"dddd"))</f>
        <v>STREDA</v>
      </c>
      <c r="E32" s="4" t="str">
        <f t="shared" ref="E32" si="4">UPPER(TEXT(E33,"dddd"))</f>
        <v>ŠTVRTOK</v>
      </c>
      <c r="F32" s="3" t="str">
        <f t="shared" ref="F32" si="5">UPPER(TEXT(F33,"dddd"))</f>
        <v>PIATOK</v>
      </c>
      <c r="G32" s="4" t="str">
        <f t="shared" ref="G32" si="6">UPPER(TEXT(G33,"dddd"))</f>
        <v>SOBOTA</v>
      </c>
      <c r="H32" s="3" t="str">
        <f t="shared" ref="H32" si="7">UPPER(TEXT(H33,"dddd"))</f>
        <v>NEDEĽA</v>
      </c>
    </row>
    <row r="33" spans="1:8" ht="16.5" customHeight="1" x14ac:dyDescent="0.3">
      <c r="B33" s="10">
        <f t="array" ref="B33:H33">Dni+1+DATE(Kalendár3Rok,Kalendár3MesiacMožnosť,1)-WEEKDAY(DATE(Kalendár3Rok,Kalendár3MesiacMožnosť,1),MožnosťDňaVTýždni)</f>
        <v>46293</v>
      </c>
      <c r="C33" s="10">
        <v>46294</v>
      </c>
      <c r="D33" s="10">
        <v>46295</v>
      </c>
      <c r="E33" s="10">
        <v>46296</v>
      </c>
      <c r="F33" s="10">
        <v>46297</v>
      </c>
      <c r="G33" s="10">
        <v>46298</v>
      </c>
      <c r="H33" s="11">
        <v>46299</v>
      </c>
    </row>
    <row r="34" spans="1:8" ht="104.4" x14ac:dyDescent="0.3">
      <c r="A34" s="15" t="s">
        <v>10</v>
      </c>
      <c r="B34" s="6"/>
      <c r="C34" s="6"/>
      <c r="D34" s="6"/>
      <c r="E34" s="6"/>
      <c r="F34" s="6"/>
      <c r="G34" s="6"/>
      <c r="H34" s="7"/>
    </row>
    <row r="35" spans="1:8" ht="16.5" customHeight="1" x14ac:dyDescent="0.3">
      <c r="B35" s="10">
        <f t="array" ref="B35:H35">Dni+8+DATE(Kalendár3Rok,Kalendár3MesiacMožnosť,1)-WEEKDAY(DATE(Kalendár3Rok,Kalendár3MesiacMožnosť,1),MožnosťDňaVTýždni)</f>
        <v>46300</v>
      </c>
      <c r="C35" s="10">
        <v>46301</v>
      </c>
      <c r="D35" s="10">
        <v>46302</v>
      </c>
      <c r="E35" s="10">
        <v>46303</v>
      </c>
      <c r="F35" s="10">
        <v>46304</v>
      </c>
      <c r="G35" s="10">
        <v>46305</v>
      </c>
      <c r="H35" s="11">
        <v>46306</v>
      </c>
    </row>
    <row r="36" spans="1:8" ht="156.6" x14ac:dyDescent="0.3">
      <c r="A36" s="15" t="s">
        <v>9</v>
      </c>
      <c r="B36" s="18" t="s">
        <v>36</v>
      </c>
      <c r="C36" s="6"/>
      <c r="D36" s="6"/>
      <c r="E36" s="23"/>
      <c r="F36" s="6"/>
      <c r="G36" s="6"/>
      <c r="H36" s="7"/>
    </row>
    <row r="37" spans="1:8" ht="16.5" customHeight="1" x14ac:dyDescent="0.3">
      <c r="B37" s="10">
        <f t="array" ref="B37:H37">Dni+15+DATE(Kalendár3Rok,Kalendár3MesiacMožnosť,1)-WEEKDAY(DATE(Kalendár3Rok,Kalendár3MesiacMožnosť,1),MožnosťDňaVTýždni)</f>
        <v>46307</v>
      </c>
      <c r="C37" s="10">
        <v>46308</v>
      </c>
      <c r="D37" s="10">
        <v>46309</v>
      </c>
      <c r="E37" s="10">
        <v>46310</v>
      </c>
      <c r="F37" s="10">
        <v>46311</v>
      </c>
      <c r="G37" s="10">
        <v>46312</v>
      </c>
      <c r="H37" s="11">
        <v>46313</v>
      </c>
    </row>
    <row r="38" spans="1:8" ht="104.4" x14ac:dyDescent="0.3">
      <c r="A38" s="15" t="s">
        <v>10</v>
      </c>
      <c r="B38" s="6"/>
      <c r="C38" s="6"/>
      <c r="D38" s="6"/>
      <c r="E38" s="6"/>
      <c r="F38" s="6"/>
      <c r="G38" s="6"/>
      <c r="H38" s="7"/>
    </row>
    <row r="39" spans="1:8" ht="16.5" customHeight="1" x14ac:dyDescent="0.3">
      <c r="B39" s="10">
        <f t="array" ref="B39:H39">Dni+22+DATE(Kalendár3Rok,Kalendár3MesiacMožnosť,1)-WEEKDAY(DATE(Kalendár3Rok,Kalendár3MesiacMožnosť,1),MožnosťDňaVTýždni)</f>
        <v>46314</v>
      </c>
      <c r="C39" s="10">
        <v>46315</v>
      </c>
      <c r="D39" s="10">
        <v>46316</v>
      </c>
      <c r="E39" s="10">
        <v>46317</v>
      </c>
      <c r="F39" s="10">
        <v>46318</v>
      </c>
      <c r="G39" s="10">
        <v>46319</v>
      </c>
      <c r="H39" s="11">
        <v>46320</v>
      </c>
    </row>
    <row r="40" spans="1:8" ht="104.4" x14ac:dyDescent="0.3">
      <c r="A40" s="15" t="s">
        <v>9</v>
      </c>
      <c r="B40" s="6"/>
      <c r="C40" s="6"/>
      <c r="D40" s="6"/>
      <c r="E40" s="6"/>
      <c r="F40" s="6"/>
      <c r="G40" s="6"/>
      <c r="H40" s="7"/>
    </row>
    <row r="41" spans="1:8" ht="16.5" customHeight="1" x14ac:dyDescent="0.3">
      <c r="B41" s="10">
        <f t="array" ref="B41:H41">Dni+29+DATE(Kalendár3Rok,Kalendár3MesiacMožnosť,1)-WEEKDAY(DATE(Kalendár3Rok,Kalendár3MesiacMožnosť,1),MožnosťDňaVTýždni)</f>
        <v>46321</v>
      </c>
      <c r="C41" s="10">
        <v>46322</v>
      </c>
      <c r="D41" s="10">
        <v>46323</v>
      </c>
      <c r="E41" s="10">
        <v>46324</v>
      </c>
      <c r="F41" s="10">
        <v>46325</v>
      </c>
      <c r="G41" s="10">
        <v>46326</v>
      </c>
      <c r="H41" s="11">
        <v>46327</v>
      </c>
    </row>
    <row r="42" spans="1:8" ht="104.4" x14ac:dyDescent="0.3">
      <c r="A42" s="15" t="s">
        <v>10</v>
      </c>
      <c r="B42" s="6"/>
      <c r="C42" s="6"/>
      <c r="E42" s="17" t="s">
        <v>4</v>
      </c>
      <c r="F42" s="17" t="s">
        <v>4</v>
      </c>
      <c r="G42" s="6"/>
      <c r="H42" s="8"/>
    </row>
    <row r="43" spans="1:8" ht="16.5" customHeight="1" x14ac:dyDescent="0.3">
      <c r="B43" s="10">
        <f t="array" ref="B43:C43">Dni+36+DATE(Kalendár3Rok,Kalendár3MesiacMožnosť,1)-WEEKDAY(DATE(Kalendár3Rok,Kalendár3MesiacMožnosť,1),MožnosťDňaVTýždni)</f>
        <v>46328</v>
      </c>
      <c r="C43" s="10">
        <v>46329</v>
      </c>
      <c r="D43" s="40" t="s">
        <v>1</v>
      </c>
      <c r="E43" s="40"/>
      <c r="F43" s="40"/>
      <c r="G43" s="40"/>
      <c r="H43" s="40"/>
    </row>
    <row r="44" spans="1:8" ht="63.75" customHeight="1" x14ac:dyDescent="0.3">
      <c r="B44" s="6"/>
      <c r="C44" s="6"/>
      <c r="D44" s="42"/>
      <c r="E44" s="42"/>
      <c r="F44" s="42"/>
      <c r="G44" s="42"/>
      <c r="H44" s="42"/>
    </row>
    <row r="45" spans="1:8" ht="54" customHeight="1" x14ac:dyDescent="0.9">
      <c r="A45" s="2"/>
      <c r="B45" s="1">
        <f>YEAR(DATE(Kalendár3Rok,Kalendár3MesiacMožnosť+1,1))</f>
        <v>2026</v>
      </c>
      <c r="C45" s="38" t="str">
        <f>TEXT(DATE(Kalendár3Rok,Kalendár3MesiacMožnosť+1,1),"mmmm")</f>
        <v>november</v>
      </c>
      <c r="D45" s="38"/>
      <c r="E45" s="38"/>
      <c r="F45" s="5"/>
      <c r="G45" s="5"/>
      <c r="H45" s="2"/>
    </row>
    <row r="46" spans="1:8" ht="18" customHeight="1" x14ac:dyDescent="0.3">
      <c r="A46" s="14" t="s">
        <v>3</v>
      </c>
      <c r="B46" s="3" t="str">
        <f>UPPER(TEXT(B47,"dddd"))</f>
        <v>PONDELOK</v>
      </c>
      <c r="C46" s="4" t="str">
        <f t="shared" ref="C46" si="8">UPPER(TEXT(C47,"dddd"))</f>
        <v>UTOROK</v>
      </c>
      <c r="D46" s="3" t="str">
        <f t="shared" ref="D46" si="9">UPPER(TEXT(D47,"dddd"))</f>
        <v>STREDA</v>
      </c>
      <c r="E46" s="4" t="str">
        <f t="shared" ref="E46" si="10">UPPER(TEXT(E47,"dddd"))</f>
        <v>ŠTVRTOK</v>
      </c>
      <c r="F46" s="3" t="str">
        <f t="shared" ref="F46" si="11">UPPER(TEXT(F47,"dddd"))</f>
        <v>PIATOK</v>
      </c>
      <c r="G46" s="4" t="str">
        <f t="shared" ref="G46" si="12">UPPER(TEXT(G47,"dddd"))</f>
        <v>SOBOTA</v>
      </c>
      <c r="H46" s="3" t="str">
        <f t="shared" ref="H46" si="13">UPPER(TEXT(H47,"dddd"))</f>
        <v>NEDEĽA</v>
      </c>
    </row>
    <row r="47" spans="1:8" ht="16.5" customHeight="1" x14ac:dyDescent="0.3">
      <c r="B47" s="10">
        <f t="array" ref="B47:H47">Dni+1+DATE(Kalendár4Rok,Kalendár4MesiacMožnosť,1)-WEEKDAY(DATE(Kalendár4Rok,Kalendár4MesiacMožnosť,1),MožnosťDňaVTýždni)</f>
        <v>46321</v>
      </c>
      <c r="C47" s="10">
        <v>46322</v>
      </c>
      <c r="D47" s="10">
        <v>46323</v>
      </c>
      <c r="E47" s="10">
        <v>46324</v>
      </c>
      <c r="F47" s="10">
        <v>46325</v>
      </c>
      <c r="G47" s="10">
        <v>46326</v>
      </c>
      <c r="H47" s="11">
        <v>46327</v>
      </c>
    </row>
    <row r="48" spans="1:8" ht="104.4" x14ac:dyDescent="0.3">
      <c r="A48" s="15" t="s">
        <v>10</v>
      </c>
      <c r="B48" s="22"/>
      <c r="C48" s="22"/>
      <c r="D48" s="16"/>
      <c r="E48" s="17" t="s">
        <v>4</v>
      </c>
      <c r="F48" s="17" t="s">
        <v>4</v>
      </c>
      <c r="G48" s="6"/>
      <c r="H48" s="7"/>
    </row>
    <row r="49" spans="1:8" ht="16.5" customHeight="1" x14ac:dyDescent="0.3">
      <c r="B49" s="10">
        <f t="array" ref="B49:H49">Dni+8+DATE(Kalendár4Rok,Kalendár4MesiacMožnosť,1)-WEEKDAY(DATE(Kalendár4Rok,Kalendár4MesiacMožnosť,1),MožnosťDňaVTýždni)</f>
        <v>46328</v>
      </c>
      <c r="C49" s="10">
        <v>46329</v>
      </c>
      <c r="D49" s="10">
        <v>46330</v>
      </c>
      <c r="E49" s="10">
        <v>46331</v>
      </c>
      <c r="F49" s="10">
        <v>46332</v>
      </c>
      <c r="G49" s="10">
        <v>46333</v>
      </c>
      <c r="H49" s="11">
        <v>46334</v>
      </c>
    </row>
    <row r="50" spans="1:8" ht="104.4" x14ac:dyDescent="0.3">
      <c r="A50" s="15" t="s">
        <v>9</v>
      </c>
      <c r="B50" s="18" t="s">
        <v>40</v>
      </c>
      <c r="C50" s="6"/>
      <c r="D50" s="6"/>
      <c r="E50" s="6"/>
      <c r="F50" s="6"/>
      <c r="G50" s="6"/>
      <c r="H50" s="7"/>
    </row>
    <row r="51" spans="1:8" ht="16.5" customHeight="1" x14ac:dyDescent="0.3">
      <c r="B51" s="10">
        <f t="array" ref="B51:H51">Dni+15+DATE(Kalendár4Rok,Kalendár4MesiacMožnosť,1)-WEEKDAY(DATE(Kalendár4Rok,Kalendár4MesiacMožnosť,1),MožnosťDňaVTýždni)</f>
        <v>46335</v>
      </c>
      <c r="C51" s="10">
        <v>46336</v>
      </c>
      <c r="D51" s="10">
        <v>46337</v>
      </c>
      <c r="E51" s="10">
        <v>46338</v>
      </c>
      <c r="F51" s="10">
        <v>46339</v>
      </c>
      <c r="G51" s="10">
        <v>46340</v>
      </c>
      <c r="H51" s="11">
        <v>46341</v>
      </c>
    </row>
    <row r="52" spans="1:8" ht="104.4" x14ac:dyDescent="0.3">
      <c r="A52" s="15" t="s">
        <v>10</v>
      </c>
      <c r="B52" s="6"/>
      <c r="C52" s="22"/>
      <c r="D52" s="22"/>
      <c r="E52" s="20"/>
      <c r="F52" s="20"/>
      <c r="G52" s="6"/>
      <c r="H52" s="7"/>
    </row>
    <row r="53" spans="1:8" ht="16.5" customHeight="1" x14ac:dyDescent="0.3">
      <c r="B53" s="10">
        <f t="array" ref="B53:H53">Dni+22+DATE(Kalendár4Rok,Kalendár4MesiacMožnosť,1)-WEEKDAY(DATE(Kalendár4Rok,Kalendár4MesiacMožnosť,1),MožnosťDňaVTýždni)</f>
        <v>46342</v>
      </c>
      <c r="C53" s="10">
        <v>46343</v>
      </c>
      <c r="D53" s="10">
        <v>46344</v>
      </c>
      <c r="E53" s="10">
        <v>46345</v>
      </c>
      <c r="F53" s="10">
        <v>46346</v>
      </c>
      <c r="G53" s="10">
        <v>46347</v>
      </c>
      <c r="H53" s="11">
        <v>46348</v>
      </c>
    </row>
    <row r="54" spans="1:8" ht="121.8" x14ac:dyDescent="0.3">
      <c r="A54" s="15" t="s">
        <v>9</v>
      </c>
      <c r="C54" s="18" t="s">
        <v>45</v>
      </c>
      <c r="D54" s="23"/>
      <c r="E54" s="6"/>
      <c r="F54" s="6"/>
      <c r="G54" s="6"/>
      <c r="H54" s="7"/>
    </row>
    <row r="55" spans="1:8" ht="16.5" customHeight="1" x14ac:dyDescent="0.3">
      <c r="B55" s="10">
        <f t="array" ref="B55:H55">Dni+29+DATE(Kalendár4Rok,Kalendár4MesiacMožnosť,1)-WEEKDAY(DATE(Kalendár4Rok,Kalendár4MesiacMožnosť,1),MožnosťDňaVTýždni)</f>
        <v>46349</v>
      </c>
      <c r="C55" s="10">
        <v>46350</v>
      </c>
      <c r="D55" s="10">
        <v>46351</v>
      </c>
      <c r="E55" s="10">
        <v>46352</v>
      </c>
      <c r="F55" s="10">
        <v>46353</v>
      </c>
      <c r="G55" s="10">
        <v>46354</v>
      </c>
      <c r="H55" s="11">
        <v>46355</v>
      </c>
    </row>
    <row r="56" spans="1:8" ht="104.4" x14ac:dyDescent="0.3">
      <c r="A56" s="15" t="s">
        <v>10</v>
      </c>
      <c r="B56" s="6"/>
      <c r="C56" s="6"/>
      <c r="D56" s="37" t="s">
        <v>39</v>
      </c>
      <c r="E56" s="6"/>
      <c r="F56" s="6"/>
      <c r="G56" s="6"/>
      <c r="H56" s="8"/>
    </row>
    <row r="57" spans="1:8" ht="16.5" customHeight="1" x14ac:dyDescent="0.3">
      <c r="B57" s="10">
        <f t="array" ref="B57:C57">Dni+36+DATE(Kalendár4Rok,Kalendár4MesiacMožnosť,1)-WEEKDAY(DATE(Kalendár4Rok,Kalendár4MesiacMožnosť,1),MožnosťDňaVTýždni)</f>
        <v>46356</v>
      </c>
      <c r="C57" s="10">
        <v>46357</v>
      </c>
      <c r="D57" s="39" t="s">
        <v>1</v>
      </c>
      <c r="E57" s="40"/>
      <c r="F57" s="40"/>
      <c r="G57" s="40"/>
      <c r="H57" s="40"/>
    </row>
    <row r="58" spans="1:8" ht="101.25" customHeight="1" x14ac:dyDescent="0.3">
      <c r="A58" s="15" t="s">
        <v>9</v>
      </c>
      <c r="B58" s="6"/>
      <c r="C58" s="6"/>
      <c r="D58" s="42"/>
      <c r="E58" s="42"/>
      <c r="F58" s="42"/>
      <c r="G58" s="42"/>
      <c r="H58" s="42"/>
    </row>
    <row r="59" spans="1:8" ht="54" customHeight="1" x14ac:dyDescent="0.9">
      <c r="A59" s="2"/>
      <c r="B59" s="1">
        <f>YEAR(DATE(Kalendár4Rok,Kalendár4MesiacMožnosť+1,1))</f>
        <v>2026</v>
      </c>
      <c r="C59" s="38" t="str">
        <f>TEXT(DATE(Kalendár4Rok,Kalendár4MesiacMožnosť+1,1),"mmmm")</f>
        <v>december</v>
      </c>
      <c r="D59" s="38"/>
      <c r="E59" s="38"/>
      <c r="F59" s="5"/>
      <c r="G59" s="5"/>
      <c r="H59" s="2"/>
    </row>
    <row r="60" spans="1:8" ht="18" customHeight="1" x14ac:dyDescent="0.3">
      <c r="A60" s="14" t="s">
        <v>3</v>
      </c>
      <c r="B60" s="3" t="str">
        <f>UPPER(TEXT(B61,"dddd"))</f>
        <v>PONDELOK</v>
      </c>
      <c r="C60" s="4" t="str">
        <f t="shared" ref="C60" si="14">UPPER(TEXT(C61,"dddd"))</f>
        <v>UTOROK</v>
      </c>
      <c r="D60" s="3" t="str">
        <f t="shared" ref="D60" si="15">UPPER(TEXT(D61,"dddd"))</f>
        <v>STREDA</v>
      </c>
      <c r="E60" s="4" t="str">
        <f t="shared" ref="E60" si="16">UPPER(TEXT(E61,"dddd"))</f>
        <v>ŠTVRTOK</v>
      </c>
      <c r="F60" s="3" t="str">
        <f t="shared" ref="F60" si="17">UPPER(TEXT(F61,"dddd"))</f>
        <v>PIATOK</v>
      </c>
      <c r="G60" s="4" t="str">
        <f t="shared" ref="G60" si="18">UPPER(TEXT(G61,"dddd"))</f>
        <v>SOBOTA</v>
      </c>
      <c r="H60" s="3" t="str">
        <f t="shared" ref="H60" si="19">UPPER(TEXT(H61,"dddd"))</f>
        <v>NEDEĽA</v>
      </c>
    </row>
    <row r="61" spans="1:8" ht="16.5" customHeight="1" x14ac:dyDescent="0.3">
      <c r="B61" s="10">
        <f t="array" ref="B61:H61">Dni+1+DATE(Kalendár5Rok,Kalendár5MesiacMožnosť,1)-WEEKDAY(DATE(Kalendár5Rok,Kalendár5MesiacMožnosť,1),MožnosťDňaVTýždni)</f>
        <v>46356</v>
      </c>
      <c r="C61" s="10">
        <v>46357</v>
      </c>
      <c r="D61" s="10">
        <v>46358</v>
      </c>
      <c r="E61" s="10">
        <v>46359</v>
      </c>
      <c r="F61" s="10">
        <v>46360</v>
      </c>
      <c r="G61" s="10">
        <v>46361</v>
      </c>
      <c r="H61" s="11">
        <v>46362</v>
      </c>
    </row>
    <row r="62" spans="1:8" ht="104.4" x14ac:dyDescent="0.3">
      <c r="A62" s="15" t="s">
        <v>9</v>
      </c>
      <c r="B62" s="27"/>
      <c r="C62" s="18" t="s">
        <v>33</v>
      </c>
      <c r="D62" s="18" t="s">
        <v>33</v>
      </c>
      <c r="E62" s="6"/>
      <c r="F62" s="18" t="s">
        <v>32</v>
      </c>
      <c r="G62" s="6"/>
      <c r="H62" s="7"/>
    </row>
    <row r="63" spans="1:8" ht="16.5" customHeight="1" x14ac:dyDescent="0.3">
      <c r="B63" s="10">
        <f t="array" ref="B63:H63">Dni+8+DATE(Kalendár5Rok,Kalendár5MesiacMožnosť,1)-WEEKDAY(DATE(Kalendár5Rok,Kalendár5MesiacMožnosť,1),MožnosťDňaVTýždni)</f>
        <v>46363</v>
      </c>
      <c r="C63" s="10">
        <v>46364</v>
      </c>
      <c r="D63" s="10">
        <v>46365</v>
      </c>
      <c r="E63" s="10">
        <v>46366</v>
      </c>
      <c r="F63" s="10">
        <v>46367</v>
      </c>
      <c r="G63" s="10">
        <v>46368</v>
      </c>
      <c r="H63" s="11">
        <v>46369</v>
      </c>
    </row>
    <row r="64" spans="1:8" ht="104.4" x14ac:dyDescent="0.3">
      <c r="A64" s="15" t="s">
        <v>10</v>
      </c>
      <c r="B64" s="6"/>
      <c r="C64" s="6"/>
      <c r="D64" s="6"/>
      <c r="E64" s="6"/>
      <c r="F64" s="6"/>
      <c r="G64" s="6"/>
      <c r="H64" s="7"/>
    </row>
    <row r="65" spans="1:8" ht="16.5" customHeight="1" x14ac:dyDescent="0.3">
      <c r="B65" s="10">
        <f t="array" ref="B65:H65">Dni+15+DATE(Kalendár5Rok,Kalendár5MesiacMožnosť,1)-WEEKDAY(DATE(Kalendár5Rok,Kalendár5MesiacMožnosť,1),MožnosťDňaVTýždni)</f>
        <v>46370</v>
      </c>
      <c r="C65" s="10">
        <v>46371</v>
      </c>
      <c r="D65" s="10">
        <v>46372</v>
      </c>
      <c r="E65" s="10">
        <v>46373</v>
      </c>
      <c r="F65" s="10">
        <v>46374</v>
      </c>
      <c r="G65" s="10">
        <v>46375</v>
      </c>
      <c r="H65" s="11">
        <v>46376</v>
      </c>
    </row>
    <row r="66" spans="1:8" ht="104.4" x14ac:dyDescent="0.3">
      <c r="A66" s="15" t="s">
        <v>9</v>
      </c>
      <c r="B66" s="6"/>
      <c r="C66" s="6"/>
      <c r="D66" s="6"/>
      <c r="E66" s="6"/>
      <c r="F66" s="6"/>
      <c r="G66" s="6"/>
      <c r="H66" s="7"/>
    </row>
    <row r="67" spans="1:8" ht="16.5" customHeight="1" x14ac:dyDescent="0.3">
      <c r="B67" s="10">
        <f t="array" ref="B67:H67">Dni+22+DATE(Kalendár5Rok,Kalendár5MesiacMožnosť,1)-WEEKDAY(DATE(Kalendár5Rok,Kalendár5MesiacMožnosť,1),MožnosťDňaVTýždni)</f>
        <v>46377</v>
      </c>
      <c r="C67" s="10">
        <v>46378</v>
      </c>
      <c r="D67" s="10">
        <v>46379</v>
      </c>
      <c r="E67" s="10">
        <v>46380</v>
      </c>
      <c r="F67" s="10">
        <v>46381</v>
      </c>
      <c r="G67" s="10">
        <v>46382</v>
      </c>
      <c r="H67" s="11">
        <v>46383</v>
      </c>
    </row>
    <row r="68" spans="1:8" ht="104.4" x14ac:dyDescent="0.3">
      <c r="A68" s="15" t="s">
        <v>10</v>
      </c>
      <c r="B68" s="33"/>
      <c r="C68" s="6"/>
      <c r="D68" s="17" t="s">
        <v>5</v>
      </c>
      <c r="E68" s="17" t="s">
        <v>5</v>
      </c>
      <c r="F68" s="17" t="s">
        <v>5</v>
      </c>
      <c r="G68" s="17" t="s">
        <v>5</v>
      </c>
      <c r="H68" s="17" t="s">
        <v>5</v>
      </c>
    </row>
    <row r="69" spans="1:8" ht="16.5" customHeight="1" x14ac:dyDescent="0.3">
      <c r="B69" s="10">
        <f t="array" ref="B69:H69">Dni+29+DATE(Kalendár5Rok,Kalendár5MesiacMožnosť,1)-WEEKDAY(DATE(Kalendár5Rok,Kalendár5MesiacMožnosť,1),MožnosťDňaVTýždni)</f>
        <v>46384</v>
      </c>
      <c r="C69" s="10">
        <v>46385</v>
      </c>
      <c r="D69" s="10">
        <v>46386</v>
      </c>
      <c r="E69" s="10">
        <v>46387</v>
      </c>
      <c r="F69" s="10">
        <v>46388</v>
      </c>
      <c r="G69" s="10">
        <v>46389</v>
      </c>
      <c r="H69" s="11">
        <v>46390</v>
      </c>
    </row>
    <row r="70" spans="1:8" ht="117" customHeight="1" x14ac:dyDescent="0.3">
      <c r="A70" s="15" t="s">
        <v>9</v>
      </c>
      <c r="B70" s="17" t="s">
        <v>5</v>
      </c>
      <c r="C70" s="17" t="s">
        <v>5</v>
      </c>
      <c r="D70" s="17" t="s">
        <v>5</v>
      </c>
      <c r="E70" s="17" t="s">
        <v>5</v>
      </c>
      <c r="F70" s="17" t="s">
        <v>5</v>
      </c>
      <c r="G70" s="17" t="s">
        <v>5</v>
      </c>
      <c r="H70" s="17" t="s">
        <v>5</v>
      </c>
    </row>
    <row r="71" spans="1:8" ht="16.5" customHeight="1" x14ac:dyDescent="0.3">
      <c r="B71" s="10">
        <f t="array" ref="B71:C71">Dni+36+DATE(Kalendár5Rok,Kalendár5MesiacMožnosť,1)-WEEKDAY(DATE(Kalendár5Rok,Kalendár5MesiacMožnosť,1),MožnosťDňaVTýždni)</f>
        <v>46391</v>
      </c>
      <c r="C71" s="10">
        <v>46392</v>
      </c>
      <c r="D71" s="39" t="s">
        <v>1</v>
      </c>
      <c r="E71" s="40"/>
      <c r="F71" s="40"/>
      <c r="G71" s="40"/>
      <c r="H71" s="40"/>
    </row>
    <row r="72" spans="1:8" ht="63.75" customHeight="1" x14ac:dyDescent="0.3">
      <c r="B72" s="6"/>
      <c r="C72" s="6"/>
      <c r="D72" s="42"/>
      <c r="E72" s="42"/>
      <c r="F72" s="42"/>
      <c r="G72" s="42"/>
      <c r="H72" s="42"/>
    </row>
    <row r="73" spans="1:8" ht="54" customHeight="1" x14ac:dyDescent="0.9">
      <c r="A73" s="2"/>
      <c r="B73" s="1">
        <f>YEAR(DATE(Kalendár5Rok,Kalendár5MesiacMožnosť+1,1))</f>
        <v>2027</v>
      </c>
      <c r="C73" s="38" t="str">
        <f>TEXT(DATE(Kalendár5Rok,Kalendár5MesiacMožnosť+1,1),"mmmm")</f>
        <v>január</v>
      </c>
      <c r="D73" s="38"/>
      <c r="E73" s="38"/>
      <c r="F73" s="5"/>
      <c r="G73" s="5"/>
      <c r="H73" s="2"/>
    </row>
    <row r="74" spans="1:8" ht="18" customHeight="1" x14ac:dyDescent="0.3">
      <c r="A74" s="14" t="s">
        <v>3</v>
      </c>
      <c r="B74" s="3" t="str">
        <f>UPPER(TEXT(B75,"dddd"))</f>
        <v>PONDELOK</v>
      </c>
      <c r="C74" s="4" t="str">
        <f t="shared" ref="C74" si="20">UPPER(TEXT(C75,"dddd"))</f>
        <v>UTOROK</v>
      </c>
      <c r="D74" s="3" t="str">
        <f t="shared" ref="D74" si="21">UPPER(TEXT(D75,"dddd"))</f>
        <v>STREDA</v>
      </c>
      <c r="E74" s="4" t="str">
        <f t="shared" ref="E74" si="22">UPPER(TEXT(E75,"dddd"))</f>
        <v>ŠTVRTOK</v>
      </c>
      <c r="F74" s="3" t="str">
        <f t="shared" ref="F74" si="23">UPPER(TEXT(F75,"dddd"))</f>
        <v>PIATOK</v>
      </c>
      <c r="G74" s="4" t="str">
        <f t="shared" ref="G74" si="24">UPPER(TEXT(G75,"dddd"))</f>
        <v>SOBOTA</v>
      </c>
      <c r="H74" s="3" t="str">
        <f t="shared" ref="H74" si="25">UPPER(TEXT(H75,"dddd"))</f>
        <v>NEDEĽA</v>
      </c>
    </row>
    <row r="75" spans="1:8" ht="16.5" customHeight="1" x14ac:dyDescent="0.3">
      <c r="B75" s="10">
        <f t="array" ref="B75:H75">Dni+1+DATE(Kalendár6Rok,Kalendár6MesiacMožnosť,1)-WEEKDAY(DATE(Kalendár6Rok,Kalendár6MesiacMožnosť,1),MožnosťDňaVTýždni)</f>
        <v>46384</v>
      </c>
      <c r="C75" s="10">
        <v>46385</v>
      </c>
      <c r="D75" s="10">
        <v>46386</v>
      </c>
      <c r="E75" s="10">
        <v>46387</v>
      </c>
      <c r="F75" s="10">
        <v>46388</v>
      </c>
      <c r="G75" s="10">
        <v>46389</v>
      </c>
      <c r="H75" s="11">
        <v>46390</v>
      </c>
    </row>
    <row r="76" spans="1:8" ht="109.95" customHeight="1" x14ac:dyDescent="0.3">
      <c r="A76" s="15" t="s">
        <v>9</v>
      </c>
      <c r="B76" s="17" t="s">
        <v>5</v>
      </c>
      <c r="C76" s="17" t="s">
        <v>5</v>
      </c>
      <c r="D76" s="17" t="s">
        <v>5</v>
      </c>
      <c r="E76" s="17" t="s">
        <v>5</v>
      </c>
      <c r="F76" s="17" t="s">
        <v>5</v>
      </c>
      <c r="G76" s="17" t="s">
        <v>5</v>
      </c>
      <c r="H76" s="17" t="s">
        <v>5</v>
      </c>
    </row>
    <row r="77" spans="1:8" ht="16.5" customHeight="1" x14ac:dyDescent="0.3">
      <c r="B77" s="10">
        <f t="array" ref="B77:H77">Dni+8+DATE(Kalendár6Rok,Kalendár6MesiacMožnosť,1)-WEEKDAY(DATE(Kalendár6Rok,Kalendár6MesiacMožnosť,1),MožnosťDňaVTýždni)</f>
        <v>46391</v>
      </c>
      <c r="C77" s="10">
        <v>46392</v>
      </c>
      <c r="D77" s="10">
        <v>46393</v>
      </c>
      <c r="E77" s="10">
        <v>46394</v>
      </c>
      <c r="F77" s="10">
        <v>46395</v>
      </c>
      <c r="G77" s="10">
        <v>46396</v>
      </c>
      <c r="H77" s="11">
        <v>46397</v>
      </c>
    </row>
    <row r="78" spans="1:8" ht="113.4" customHeight="1" x14ac:dyDescent="0.3">
      <c r="A78" s="15" t="s">
        <v>9</v>
      </c>
      <c r="B78" s="17" t="s">
        <v>5</v>
      </c>
      <c r="C78" s="17" t="s">
        <v>5</v>
      </c>
      <c r="D78" s="17" t="s">
        <v>5</v>
      </c>
      <c r="E78" s="17" t="s">
        <v>5</v>
      </c>
      <c r="F78" s="37" t="s">
        <v>41</v>
      </c>
      <c r="G78" s="6"/>
      <c r="H78" s="7"/>
    </row>
    <row r="79" spans="1:8" ht="16.5" customHeight="1" x14ac:dyDescent="0.3">
      <c r="B79" s="10">
        <f t="array" ref="B79:H79">Dni+15+DATE(Kalendár6Rok,Kalendár6MesiacMožnosť,1)-WEEKDAY(DATE(Kalendár6Rok,Kalendár6MesiacMožnosť,1),MožnosťDňaVTýždni)</f>
        <v>46398</v>
      </c>
      <c r="C79" s="10">
        <v>46399</v>
      </c>
      <c r="D79" s="10">
        <v>46400</v>
      </c>
      <c r="E79" s="10">
        <v>46401</v>
      </c>
      <c r="F79" s="10">
        <v>46402</v>
      </c>
      <c r="G79" s="10">
        <v>46403</v>
      </c>
      <c r="H79" s="11">
        <v>46404</v>
      </c>
    </row>
    <row r="80" spans="1:8" ht="109.2" customHeight="1" x14ac:dyDescent="0.3">
      <c r="A80" s="15" t="s">
        <v>10</v>
      </c>
      <c r="B80" s="18" t="s">
        <v>40</v>
      </c>
      <c r="C80" s="6"/>
      <c r="D80" s="6"/>
      <c r="E80" s="6"/>
      <c r="F80" s="6"/>
      <c r="G80" s="6"/>
      <c r="H80" s="7"/>
    </row>
    <row r="81" spans="1:8" ht="16.5" customHeight="1" x14ac:dyDescent="0.3">
      <c r="B81" s="10">
        <f t="array" ref="B81:H81">Dni+22+DATE(Kalendár6Rok,Kalendár6MesiacMožnosť,1)-WEEKDAY(DATE(Kalendár6Rok,Kalendár6MesiacMožnosť,1),MožnosťDňaVTýždni)</f>
        <v>46405</v>
      </c>
      <c r="C81" s="10">
        <v>46406</v>
      </c>
      <c r="D81" s="10">
        <v>46407</v>
      </c>
      <c r="E81" s="10">
        <v>46408</v>
      </c>
      <c r="F81" s="10">
        <v>46409</v>
      </c>
      <c r="G81" s="10">
        <v>46410</v>
      </c>
      <c r="H81" s="11">
        <v>46411</v>
      </c>
    </row>
    <row r="82" spans="1:8" ht="104.4" x14ac:dyDescent="0.3">
      <c r="A82" s="15" t="s">
        <v>9</v>
      </c>
      <c r="B82" s="6"/>
      <c r="C82" s="6"/>
      <c r="D82" s="6"/>
      <c r="E82" s="6"/>
      <c r="F82" s="6"/>
      <c r="G82" s="6"/>
      <c r="H82" s="7"/>
    </row>
    <row r="83" spans="1:8" ht="16.5" customHeight="1" x14ac:dyDescent="0.3">
      <c r="B83" s="10">
        <f t="array" ref="B83:H83">Dni+29+DATE(Kalendár6Rok,Kalendár6MesiacMožnosť,1)-WEEKDAY(DATE(Kalendár6Rok,Kalendár6MesiacMožnosť,1),MožnosťDňaVTýždni)</f>
        <v>46412</v>
      </c>
      <c r="C83" s="10">
        <v>46413</v>
      </c>
      <c r="D83" s="10">
        <v>46414</v>
      </c>
      <c r="E83" s="10">
        <v>46415</v>
      </c>
      <c r="F83" s="10">
        <v>46416</v>
      </c>
      <c r="G83" s="10">
        <v>46417</v>
      </c>
      <c r="H83" s="11">
        <v>46418</v>
      </c>
    </row>
    <row r="84" spans="1:8" ht="104.4" x14ac:dyDescent="0.3">
      <c r="A84" s="15" t="s">
        <v>10</v>
      </c>
      <c r="B84" s="23"/>
      <c r="C84" s="6"/>
      <c r="D84" s="6"/>
      <c r="E84" s="18" t="s">
        <v>12</v>
      </c>
      <c r="F84" s="13"/>
      <c r="G84" s="6"/>
      <c r="H84" s="8"/>
    </row>
    <row r="85" spans="1:8" ht="16.5" customHeight="1" x14ac:dyDescent="0.3">
      <c r="B85" s="10">
        <f t="array" ref="B85:C85">Dni+36+DATE(Kalendár6Rok,Kalendár6MesiacMožnosť,1)-WEEKDAY(DATE(Kalendár6Rok,Kalendár6MesiacMožnosť,1),MožnosťDňaVTýždni)</f>
        <v>46419</v>
      </c>
      <c r="C85" s="10">
        <v>46420</v>
      </c>
      <c r="D85" s="39" t="s">
        <v>1</v>
      </c>
      <c r="E85" s="40"/>
      <c r="F85" s="40"/>
      <c r="G85" s="40"/>
      <c r="H85" s="40"/>
    </row>
    <row r="86" spans="1:8" x14ac:dyDescent="0.3">
      <c r="A86" s="15"/>
      <c r="B86" s="6"/>
      <c r="C86" s="6"/>
      <c r="D86" s="42"/>
      <c r="E86" s="42"/>
      <c r="F86" s="42"/>
      <c r="G86" s="42"/>
      <c r="H86" s="42"/>
    </row>
    <row r="87" spans="1:8" ht="54" customHeight="1" x14ac:dyDescent="0.9">
      <c r="A87" s="2"/>
      <c r="B87" s="1">
        <f>YEAR(DATE(Kalendár6Rok,Kalendár6MesiacMožnosť+1,1))</f>
        <v>2027</v>
      </c>
      <c r="C87" s="38" t="str">
        <f>TEXT(DATE(Kalendár6Rok,Kalendár6MesiacMožnosť+1,1),"mmmm")</f>
        <v>február</v>
      </c>
      <c r="D87" s="38"/>
      <c r="E87" s="38"/>
      <c r="F87" s="5"/>
      <c r="G87" s="5"/>
      <c r="H87" s="2"/>
    </row>
    <row r="88" spans="1:8" ht="18" customHeight="1" x14ac:dyDescent="0.3">
      <c r="A88" s="14" t="s">
        <v>3</v>
      </c>
      <c r="B88" s="3" t="str">
        <f>UPPER(TEXT(B89,"dddd"))</f>
        <v>PONDELOK</v>
      </c>
      <c r="C88" s="4" t="str">
        <f t="shared" ref="C88" si="26">UPPER(TEXT(C89,"dddd"))</f>
        <v>UTOROK</v>
      </c>
      <c r="D88" s="3" t="str">
        <f t="shared" ref="D88" si="27">UPPER(TEXT(D89,"dddd"))</f>
        <v>STREDA</v>
      </c>
      <c r="E88" s="4" t="str">
        <f t="shared" ref="E88" si="28">UPPER(TEXT(E89,"dddd"))</f>
        <v>ŠTVRTOK</v>
      </c>
      <c r="F88" s="3" t="str">
        <f t="shared" ref="F88" si="29">UPPER(TEXT(F89,"dddd"))</f>
        <v>PIATOK</v>
      </c>
      <c r="G88" s="4" t="str">
        <f t="shared" ref="G88" si="30">UPPER(TEXT(G89,"dddd"))</f>
        <v>SOBOTA</v>
      </c>
      <c r="H88" s="3" t="str">
        <f t="shared" ref="H88" si="31">UPPER(TEXT(H89,"dddd"))</f>
        <v>NEDEĽA</v>
      </c>
    </row>
    <row r="89" spans="1:8" ht="16.5" customHeight="1" x14ac:dyDescent="0.3">
      <c r="B89" s="10">
        <f t="array" ref="B89:H89">Dni+1+DATE(Kalendár7Rok,Kalendár7MesiacMožnosť,1)-WEEKDAY(DATE(Kalendár7Rok,Kalendár7MesiacMožnosť,1),MožnosťDňaVTýždni)</f>
        <v>46419</v>
      </c>
      <c r="C89" s="10">
        <v>46420</v>
      </c>
      <c r="D89" s="10">
        <v>46421</v>
      </c>
      <c r="E89" s="10">
        <v>46422</v>
      </c>
      <c r="F89" s="10">
        <v>46423</v>
      </c>
      <c r="G89" s="10">
        <v>46424</v>
      </c>
      <c r="H89" s="11">
        <v>46425</v>
      </c>
    </row>
    <row r="90" spans="1:8" ht="104.4" x14ac:dyDescent="0.3">
      <c r="A90" s="15" t="s">
        <v>9</v>
      </c>
      <c r="B90" s="17" t="s">
        <v>30</v>
      </c>
      <c r="C90" s="6"/>
      <c r="D90" s="6"/>
      <c r="E90" s="6"/>
      <c r="F90" s="21"/>
      <c r="G90" s="6"/>
      <c r="H90" s="7"/>
    </row>
    <row r="91" spans="1:8" ht="16.5" customHeight="1" x14ac:dyDescent="0.3">
      <c r="B91" s="10">
        <f t="array" ref="B91:H91">Dni+8+DATE(Kalendár7Rok,Kalendár7MesiacMožnosť,1)-WEEKDAY(DATE(Kalendár7Rok,Kalendár7MesiacMožnosť,1),MožnosťDňaVTýždni)</f>
        <v>46426</v>
      </c>
      <c r="C91" s="10">
        <v>46427</v>
      </c>
      <c r="D91" s="10">
        <v>46428</v>
      </c>
      <c r="E91" s="10">
        <v>46429</v>
      </c>
      <c r="F91" s="10">
        <v>46430</v>
      </c>
      <c r="G91" s="10">
        <v>46431</v>
      </c>
      <c r="H91" s="11">
        <v>46432</v>
      </c>
    </row>
    <row r="92" spans="1:8" ht="104.4" x14ac:dyDescent="0.3">
      <c r="A92" s="15" t="s">
        <v>10</v>
      </c>
      <c r="B92" s="6"/>
      <c r="C92" s="6"/>
      <c r="D92" s="6"/>
      <c r="E92" s="6"/>
      <c r="F92" s="6"/>
      <c r="G92" s="6"/>
      <c r="H92" s="7"/>
    </row>
    <row r="93" spans="1:8" ht="16.5" customHeight="1" x14ac:dyDescent="0.3">
      <c r="B93" s="10">
        <f t="array" ref="B93:H93">Dni+15+DATE(Kalendár7Rok,Kalendár7MesiacMožnosť,1)-WEEKDAY(DATE(Kalendár7Rok,Kalendár7MesiacMožnosť,1),MožnosťDňaVTýždni)</f>
        <v>46433</v>
      </c>
      <c r="C93" s="10">
        <v>46434</v>
      </c>
      <c r="D93" s="10">
        <v>46435</v>
      </c>
      <c r="E93" s="10">
        <v>46436</v>
      </c>
      <c r="F93" s="10">
        <v>46437</v>
      </c>
      <c r="G93" s="10">
        <v>46438</v>
      </c>
      <c r="H93" s="11">
        <v>46439</v>
      </c>
    </row>
    <row r="94" spans="1:8" ht="104.4" x14ac:dyDescent="0.3">
      <c r="A94" s="15" t="s">
        <v>9</v>
      </c>
      <c r="B94" s="29" t="s">
        <v>6</v>
      </c>
      <c r="C94" s="29" t="s">
        <v>6</v>
      </c>
      <c r="D94" s="29" t="s">
        <v>6</v>
      </c>
      <c r="E94" s="29" t="s">
        <v>6</v>
      </c>
      <c r="F94" s="29" t="s">
        <v>6</v>
      </c>
      <c r="G94" s="6"/>
      <c r="H94" s="7"/>
    </row>
    <row r="95" spans="1:8" ht="16.5" customHeight="1" x14ac:dyDescent="0.3">
      <c r="B95" s="10">
        <f t="array" ref="B95:H95">Dni+22+DATE(Kalendár7Rok,Kalendár7MesiacMožnosť,1)-WEEKDAY(DATE(Kalendár7Rok,Kalendár7MesiacMožnosť,1),MožnosťDňaVTýždni)</f>
        <v>46440</v>
      </c>
      <c r="C95" s="10">
        <v>46441</v>
      </c>
      <c r="D95" s="10">
        <v>46442</v>
      </c>
      <c r="E95" s="10">
        <v>46443</v>
      </c>
      <c r="F95" s="10">
        <v>46444</v>
      </c>
      <c r="G95" s="10">
        <v>46445</v>
      </c>
      <c r="H95" s="11">
        <v>46446</v>
      </c>
    </row>
    <row r="96" spans="1:8" ht="105" customHeight="1" x14ac:dyDescent="0.3">
      <c r="A96" s="15" t="s">
        <v>10</v>
      </c>
      <c r="B96" s="6"/>
      <c r="C96" s="6"/>
      <c r="D96" s="6"/>
      <c r="E96" s="6"/>
      <c r="F96" s="6"/>
      <c r="G96" s="6"/>
      <c r="H96" s="7"/>
    </row>
    <row r="97" spans="1:8" ht="16.5" customHeight="1" x14ac:dyDescent="0.3">
      <c r="B97" s="10">
        <f t="array" ref="B97:H97">Dni+29+DATE(Kalendár7Rok,Kalendár7MesiacMožnosť,1)-WEEKDAY(DATE(Kalendár7Rok,Kalendár7MesiacMožnosť,1),MožnosťDňaVTýždni)</f>
        <v>46447</v>
      </c>
      <c r="C97" s="10">
        <v>46448</v>
      </c>
      <c r="D97" s="10">
        <v>46449</v>
      </c>
      <c r="E97" s="10">
        <v>46450</v>
      </c>
      <c r="F97" s="10">
        <v>46451</v>
      </c>
      <c r="G97" s="10">
        <v>46452</v>
      </c>
      <c r="H97" s="11">
        <v>46453</v>
      </c>
    </row>
    <row r="98" spans="1:8" ht="104.4" x14ac:dyDescent="0.3">
      <c r="A98" s="15" t="s">
        <v>9</v>
      </c>
      <c r="G98" s="6"/>
      <c r="H98" s="8"/>
    </row>
    <row r="99" spans="1:8" ht="16.5" customHeight="1" x14ac:dyDescent="0.3">
      <c r="B99" s="10">
        <f t="array" ref="B99:C99">Dni+36+DATE(Kalendár7Rok,Kalendár7MesiacMožnosť,1)-WEEKDAY(DATE(Kalendár7Rok,Kalendár7MesiacMožnosť,1),MožnosťDňaVTýždni)</f>
        <v>46454</v>
      </c>
      <c r="C99" s="10">
        <v>46455</v>
      </c>
      <c r="D99" s="39" t="s">
        <v>1</v>
      </c>
      <c r="E99" s="40"/>
      <c r="F99" s="40"/>
      <c r="G99" s="40"/>
      <c r="H99" s="40"/>
    </row>
    <row r="100" spans="1:8" ht="63.75" customHeight="1" x14ac:dyDescent="0.3">
      <c r="B100" s="6"/>
      <c r="C100" s="6"/>
      <c r="D100" s="42"/>
      <c r="E100" s="42"/>
      <c r="F100" s="42"/>
      <c r="G100" s="42"/>
      <c r="H100" s="42"/>
    </row>
    <row r="101" spans="1:8" ht="54" customHeight="1" x14ac:dyDescent="0.9">
      <c r="A101" s="2"/>
      <c r="B101" s="1">
        <f>YEAR(DATE(Kalendár7Rok,Kalendár7MesiacMožnosť+1,1))</f>
        <v>2027</v>
      </c>
      <c r="C101" s="38" t="str">
        <f>TEXT(DATE(Kalendár7Rok,Kalendár7MesiacMožnosť+1,1),"mmmm")</f>
        <v>marec</v>
      </c>
      <c r="D101" s="38"/>
      <c r="E101" s="38"/>
      <c r="F101" s="5"/>
      <c r="G101" s="5"/>
      <c r="H101" s="2"/>
    </row>
    <row r="102" spans="1:8" ht="18" customHeight="1" x14ac:dyDescent="0.3">
      <c r="A102" s="14" t="s">
        <v>3</v>
      </c>
      <c r="B102" s="3" t="str">
        <f>UPPER(TEXT(B103,"dddd"))</f>
        <v>PONDELOK</v>
      </c>
      <c r="C102" s="4" t="str">
        <f t="shared" ref="C102" si="32">UPPER(TEXT(C103,"dddd"))</f>
        <v>UTOROK</v>
      </c>
      <c r="D102" s="3" t="str">
        <f t="shared" ref="D102" si="33">UPPER(TEXT(D103,"dddd"))</f>
        <v>STREDA</v>
      </c>
      <c r="E102" s="4" t="str">
        <f t="shared" ref="E102" si="34">UPPER(TEXT(E103,"dddd"))</f>
        <v>ŠTVRTOK</v>
      </c>
      <c r="F102" s="3" t="str">
        <f t="shared" ref="F102" si="35">UPPER(TEXT(F103,"dddd"))</f>
        <v>PIATOK</v>
      </c>
      <c r="G102" s="4" t="str">
        <f t="shared" ref="G102" si="36">UPPER(TEXT(G103,"dddd"))</f>
        <v>SOBOTA</v>
      </c>
      <c r="H102" s="3" t="str">
        <f t="shared" ref="H102" si="37">UPPER(TEXT(H103,"dddd"))</f>
        <v>NEDEĽA</v>
      </c>
    </row>
    <row r="103" spans="1:8" ht="16.5" customHeight="1" x14ac:dyDescent="0.3">
      <c r="B103" s="10">
        <f t="array" ref="B103:H103">Dni+1+DATE(Kalendár8Rok,Kalendár8MesiacMožnosť,1)-WEEKDAY(DATE(Kalendár8Rok,Kalendár8MesiacMožnosť,1),MožnosťDňaVTýždni)</f>
        <v>46447</v>
      </c>
      <c r="C103" s="10">
        <v>46448</v>
      </c>
      <c r="D103" s="10">
        <v>46449</v>
      </c>
      <c r="E103" s="10">
        <v>46450</v>
      </c>
      <c r="F103" s="10">
        <v>46451</v>
      </c>
      <c r="G103" s="10">
        <v>46452</v>
      </c>
      <c r="H103" s="11">
        <v>46453</v>
      </c>
    </row>
    <row r="104" spans="1:8" ht="104.4" x14ac:dyDescent="0.3">
      <c r="A104" s="15" t="s">
        <v>9</v>
      </c>
      <c r="B104" s="18" t="s">
        <v>42</v>
      </c>
      <c r="C104" s="34"/>
      <c r="D104" s="34"/>
      <c r="E104" s="34"/>
      <c r="F104" s="34"/>
      <c r="G104" s="6"/>
      <c r="H104" s="7"/>
    </row>
    <row r="105" spans="1:8" ht="16.5" customHeight="1" x14ac:dyDescent="0.3">
      <c r="B105" s="10">
        <f t="array" ref="B105:H105">Dni+8+DATE(Kalendár8Rok,Kalendár8MesiacMožnosť,1)-WEEKDAY(DATE(Kalendár8Rok,Kalendár8MesiacMožnosť,1),MožnosťDňaVTýždni)</f>
        <v>46454</v>
      </c>
      <c r="C105" s="10">
        <v>46455</v>
      </c>
      <c r="D105" s="10">
        <v>46456</v>
      </c>
      <c r="E105" s="10">
        <v>46457</v>
      </c>
      <c r="F105" s="10">
        <v>46458</v>
      </c>
      <c r="G105" s="10">
        <v>46459</v>
      </c>
      <c r="H105" s="11">
        <v>46460</v>
      </c>
    </row>
    <row r="106" spans="1:8" ht="92.4" customHeight="1" x14ac:dyDescent="0.3">
      <c r="A106" s="15" t="s">
        <v>10</v>
      </c>
      <c r="B106" s="30"/>
      <c r="C106" s="18" t="s">
        <v>14</v>
      </c>
      <c r="D106" s="18" t="s">
        <v>15</v>
      </c>
      <c r="E106" s="18" t="s">
        <v>16</v>
      </c>
      <c r="F106" s="30"/>
      <c r="G106" s="6"/>
      <c r="H106" s="7"/>
    </row>
    <row r="107" spans="1:8" ht="16.5" customHeight="1" x14ac:dyDescent="0.3">
      <c r="B107" s="10">
        <f t="array" ref="B107:H107">Dni+15+DATE(Kalendár8Rok,Kalendár8MesiacMožnosť,1)-WEEKDAY(DATE(Kalendár8Rok,Kalendár8MesiacMožnosť,1),MožnosťDňaVTýždni)</f>
        <v>46461</v>
      </c>
      <c r="C107" s="10">
        <v>46462</v>
      </c>
      <c r="D107" s="10">
        <v>46463</v>
      </c>
      <c r="E107" s="10">
        <v>46464</v>
      </c>
      <c r="F107" s="10">
        <v>46465</v>
      </c>
      <c r="G107" s="10">
        <v>46466</v>
      </c>
      <c r="H107" s="11">
        <v>46467</v>
      </c>
    </row>
    <row r="108" spans="1:8" ht="104.4" x14ac:dyDescent="0.3">
      <c r="A108" s="15" t="s">
        <v>9</v>
      </c>
      <c r="B108" s="6"/>
      <c r="C108" s="27"/>
      <c r="D108" s="27"/>
      <c r="E108" s="27"/>
      <c r="F108" s="6"/>
      <c r="G108" s="6"/>
      <c r="H108" s="7"/>
    </row>
    <row r="109" spans="1:8" ht="16.5" customHeight="1" x14ac:dyDescent="0.3">
      <c r="B109" s="10">
        <f t="array" ref="B109:H109">Dni+22+DATE(Kalendár8Rok,Kalendár8MesiacMožnosť,1)-WEEKDAY(DATE(Kalendár8Rok,Kalendár8MesiacMožnosť,1),MožnosťDňaVTýždni)</f>
        <v>46468</v>
      </c>
      <c r="C109" s="10">
        <v>46469</v>
      </c>
      <c r="D109" s="10">
        <v>46470</v>
      </c>
      <c r="E109" s="10">
        <v>46471</v>
      </c>
      <c r="F109" s="10">
        <v>46472</v>
      </c>
      <c r="G109" s="10">
        <v>46473</v>
      </c>
      <c r="H109" s="10">
        <v>46474</v>
      </c>
    </row>
    <row r="110" spans="1:8" ht="104.4" x14ac:dyDescent="0.3">
      <c r="A110" s="15" t="s">
        <v>10</v>
      </c>
      <c r="B110" s="10"/>
      <c r="C110" s="10"/>
      <c r="D110" s="10"/>
      <c r="E110" s="17" t="s">
        <v>7</v>
      </c>
      <c r="F110" s="17" t="s">
        <v>7</v>
      </c>
      <c r="G110" s="17" t="s">
        <v>7</v>
      </c>
      <c r="H110" s="17" t="s">
        <v>7</v>
      </c>
    </row>
    <row r="111" spans="1:8" ht="16.5" customHeight="1" x14ac:dyDescent="0.3">
      <c r="B111" s="10">
        <f t="array" ref="B111:H111">Dni+29+DATE(Kalendár8Rok,Kalendár8MesiacMožnosť,1)-WEEKDAY(DATE(Kalendár8Rok,Kalendár8MesiacMožnosť,1),MožnosťDňaVTýždni)</f>
        <v>46475</v>
      </c>
      <c r="C111" s="10">
        <v>46476</v>
      </c>
      <c r="D111" s="10">
        <v>46477</v>
      </c>
      <c r="E111" s="10">
        <v>46478</v>
      </c>
      <c r="F111" s="10">
        <v>46479</v>
      </c>
      <c r="G111" s="10">
        <v>46480</v>
      </c>
      <c r="H111" s="10">
        <v>46481</v>
      </c>
    </row>
    <row r="112" spans="1:8" ht="104.4" x14ac:dyDescent="0.3">
      <c r="A112" s="15" t="s">
        <v>9</v>
      </c>
      <c r="B112" s="17" t="s">
        <v>7</v>
      </c>
      <c r="C112" s="17" t="s">
        <v>7</v>
      </c>
      <c r="D112" s="6"/>
      <c r="E112" s="6"/>
      <c r="F112" s="6"/>
      <c r="G112" s="6"/>
      <c r="H112" s="6"/>
    </row>
    <row r="113" spans="1:8" ht="16.5" customHeight="1" x14ac:dyDescent="0.3">
      <c r="B113" s="10">
        <f t="array" ref="B113:C113">Dni+36+DATE(Kalendár8Rok,Kalendár8MesiacMožnosť,1)-WEEKDAY(DATE(Kalendár8Rok,Kalendár8MesiacMožnosť,1),MožnosťDňaVTýždni)</f>
        <v>46482</v>
      </c>
      <c r="C113" s="10">
        <v>46483</v>
      </c>
      <c r="D113" s="45" t="s">
        <v>1</v>
      </c>
      <c r="E113" s="46"/>
      <c r="F113" s="46"/>
      <c r="G113" s="46"/>
      <c r="H113" s="46"/>
    </row>
    <row r="114" spans="1:8" ht="104.4" x14ac:dyDescent="0.3">
      <c r="A114" s="15" t="s">
        <v>10</v>
      </c>
      <c r="B114" s="6"/>
      <c r="C114" s="6"/>
      <c r="D114" s="41"/>
      <c r="E114" s="42"/>
      <c r="F114" s="42"/>
      <c r="G114" s="42"/>
      <c r="H114" s="42"/>
    </row>
    <row r="115" spans="1:8" ht="54" customHeight="1" x14ac:dyDescent="0.9">
      <c r="A115" s="2"/>
      <c r="B115" s="1">
        <f>YEAR(DATE(Kalendár8Rok,Kalendár8MesiacMožnosť+1,1))</f>
        <v>2027</v>
      </c>
      <c r="C115" s="38" t="str">
        <f>TEXT(DATE(Kalendár8Rok,Kalendár8MesiacMožnosť+1,1),"mmmm")</f>
        <v>apríl</v>
      </c>
      <c r="D115" s="38"/>
      <c r="E115" s="38"/>
      <c r="F115" s="5"/>
      <c r="G115" s="5"/>
      <c r="H115" s="2"/>
    </row>
    <row r="116" spans="1:8" ht="18" customHeight="1" x14ac:dyDescent="0.3">
      <c r="A116" s="14" t="s">
        <v>3</v>
      </c>
      <c r="B116" s="3" t="str">
        <f>UPPER(TEXT(B117,"dddd"))</f>
        <v>PONDELOK</v>
      </c>
      <c r="C116" s="4" t="str">
        <f t="shared" ref="C116" si="38">UPPER(TEXT(C117,"dddd"))</f>
        <v>UTOROK</v>
      </c>
      <c r="D116" s="3" t="str">
        <f t="shared" ref="D116" si="39">UPPER(TEXT(D117,"dddd"))</f>
        <v>STREDA</v>
      </c>
      <c r="E116" s="4" t="str">
        <f t="shared" ref="E116" si="40">UPPER(TEXT(E117,"dddd"))</f>
        <v>ŠTVRTOK</v>
      </c>
      <c r="F116" s="3" t="str">
        <f t="shared" ref="F116" si="41">UPPER(TEXT(F117,"dddd"))</f>
        <v>PIATOK</v>
      </c>
      <c r="G116" s="4" t="str">
        <f t="shared" ref="G116" si="42">UPPER(TEXT(G117,"dddd"))</f>
        <v>SOBOTA</v>
      </c>
      <c r="H116" s="3" t="str">
        <f t="shared" ref="H116" si="43">UPPER(TEXT(H117,"dddd"))</f>
        <v>NEDEĽA</v>
      </c>
    </row>
    <row r="117" spans="1:8" ht="16.5" customHeight="1" x14ac:dyDescent="0.3">
      <c r="B117" s="10">
        <f t="array" ref="B117:H117">Dni+1+DATE(Kalendár9Rok,Kalendár9MesiacMožnosť,1)-WEEKDAY(DATE(Kalendár9Rok,Kalendár9MesiacMožnosť,1),MožnosťDňaVTýždni)</f>
        <v>46475</v>
      </c>
      <c r="C117" s="10">
        <v>46476</v>
      </c>
      <c r="D117" s="10">
        <v>46477</v>
      </c>
      <c r="E117" s="10">
        <v>46478</v>
      </c>
      <c r="F117" s="10">
        <v>46479</v>
      </c>
      <c r="G117" s="10">
        <v>46480</v>
      </c>
      <c r="H117" s="11">
        <v>46481</v>
      </c>
    </row>
    <row r="118" spans="1:8" ht="104.4" x14ac:dyDescent="0.3">
      <c r="A118" s="15" t="s">
        <v>9</v>
      </c>
      <c r="B118" s="6"/>
      <c r="C118" s="6"/>
      <c r="D118" s="6"/>
      <c r="E118" s="33"/>
      <c r="F118" s="33"/>
      <c r="G118" s="33"/>
      <c r="H118" s="33"/>
    </row>
    <row r="119" spans="1:8" ht="16.5" customHeight="1" x14ac:dyDescent="0.3">
      <c r="B119" s="10">
        <f t="array" ref="B119:H119">Dni+8+DATE(Kalendár9Rok,Kalendár9MesiacMožnosť,1)-WEEKDAY(DATE(Kalendár9Rok,Kalendár9MesiacMožnosť,1),MožnosťDňaVTýždni)</f>
        <v>46482</v>
      </c>
      <c r="C119" s="10">
        <v>46483</v>
      </c>
      <c r="D119" s="10">
        <v>46484</v>
      </c>
      <c r="E119" s="10">
        <v>46485</v>
      </c>
      <c r="F119" s="10">
        <v>46486</v>
      </c>
      <c r="G119" s="10">
        <v>46487</v>
      </c>
      <c r="H119" s="11">
        <v>46488</v>
      </c>
    </row>
    <row r="120" spans="1:8" ht="104.4" x14ac:dyDescent="0.3">
      <c r="A120" s="15" t="s">
        <v>10</v>
      </c>
      <c r="B120" s="18" t="s">
        <v>22</v>
      </c>
      <c r="C120" s="6"/>
      <c r="D120" s="33"/>
      <c r="E120" s="23"/>
      <c r="F120" s="6"/>
      <c r="G120" s="6"/>
      <c r="H120" s="7"/>
    </row>
    <row r="121" spans="1:8" ht="16.5" customHeight="1" x14ac:dyDescent="0.3">
      <c r="B121" s="10">
        <f t="array" ref="B121:H121">Dni+15+DATE(Kalendár9Rok,Kalendár9MesiacMožnosť,1)-WEEKDAY(DATE(Kalendár9Rok,Kalendár9MesiacMožnosť,1),MožnosťDňaVTýždni)</f>
        <v>46489</v>
      </c>
      <c r="C121" s="10">
        <v>46490</v>
      </c>
      <c r="D121" s="10">
        <v>46491</v>
      </c>
      <c r="E121" s="10">
        <v>46492</v>
      </c>
      <c r="F121" s="10">
        <v>46493</v>
      </c>
      <c r="G121" s="10">
        <v>46494</v>
      </c>
      <c r="H121" s="11">
        <v>46495</v>
      </c>
    </row>
    <row r="122" spans="1:8" ht="104.4" x14ac:dyDescent="0.3">
      <c r="A122" s="15" t="s">
        <v>9</v>
      </c>
      <c r="B122" s="18" t="s">
        <v>20</v>
      </c>
      <c r="C122" s="18" t="s">
        <v>20</v>
      </c>
      <c r="D122" s="18" t="s">
        <v>20</v>
      </c>
      <c r="E122" s="21"/>
      <c r="F122" s="21"/>
      <c r="G122" s="21"/>
      <c r="H122" s="21"/>
    </row>
    <row r="123" spans="1:8" ht="16.5" customHeight="1" x14ac:dyDescent="0.3">
      <c r="B123" s="10">
        <f t="array" ref="B123:H123">Dni+22+DATE(Kalendár9Rok,Kalendár9MesiacMožnosť,1)-WEEKDAY(DATE(Kalendár9Rok,Kalendár9MesiacMožnosť,1),MožnosťDňaVTýždni)</f>
        <v>46496</v>
      </c>
      <c r="C123" s="10">
        <v>46497</v>
      </c>
      <c r="D123" s="10">
        <v>46498</v>
      </c>
      <c r="E123" s="10">
        <v>46499</v>
      </c>
      <c r="F123" s="10">
        <v>46500</v>
      </c>
      <c r="G123" s="10">
        <v>46501</v>
      </c>
      <c r="H123" s="11">
        <v>46502</v>
      </c>
    </row>
    <row r="124" spans="1:8" ht="104.4" x14ac:dyDescent="0.3">
      <c r="A124" s="15" t="s">
        <v>10</v>
      </c>
      <c r="B124" s="27"/>
      <c r="C124" s="27"/>
      <c r="D124" s="27"/>
      <c r="E124" s="6"/>
      <c r="F124" s="6"/>
      <c r="G124" s="6"/>
      <c r="H124" s="7"/>
    </row>
    <row r="125" spans="1:8" ht="16.5" customHeight="1" x14ac:dyDescent="0.3">
      <c r="B125" s="10">
        <f t="array" ref="B125:H125">Dni+29+DATE(Kalendár9Rok,Kalendár9MesiacMožnosť,1)-WEEKDAY(DATE(Kalendár9Rok,Kalendár9MesiacMožnosť,1),MožnosťDňaVTýždni)</f>
        <v>46503</v>
      </c>
      <c r="C125" s="10">
        <v>46504</v>
      </c>
      <c r="D125" s="10">
        <v>46505</v>
      </c>
      <c r="E125" s="10">
        <v>46506</v>
      </c>
      <c r="F125" s="10">
        <v>46507</v>
      </c>
      <c r="G125" s="10">
        <v>46508</v>
      </c>
      <c r="H125" s="11">
        <v>46509</v>
      </c>
    </row>
    <row r="126" spans="1:8" ht="104.4" x14ac:dyDescent="0.3">
      <c r="A126" s="15" t="s">
        <v>9</v>
      </c>
      <c r="B126" s="23"/>
      <c r="C126" s="6"/>
      <c r="D126" s="27"/>
      <c r="E126" s="6"/>
      <c r="F126" s="6"/>
      <c r="G126" s="6"/>
      <c r="H126" s="8"/>
    </row>
    <row r="127" spans="1:8" ht="16.5" customHeight="1" x14ac:dyDescent="0.3">
      <c r="B127" s="10">
        <f t="array" ref="B127:C127">Dni+36+DATE(Kalendár9Rok,Kalendár9MesiacMožnosť,1)-WEEKDAY(DATE(Kalendár9Rok,Kalendár9MesiacMožnosť,1),MožnosťDňaVTýždni)</f>
        <v>46510</v>
      </c>
      <c r="C127" s="10">
        <v>46511</v>
      </c>
      <c r="D127" s="45" t="s">
        <v>1</v>
      </c>
      <c r="E127" s="46"/>
      <c r="F127" s="46"/>
      <c r="G127" s="46"/>
      <c r="H127" s="46"/>
    </row>
    <row r="128" spans="1:8" ht="104.4" x14ac:dyDescent="0.3">
      <c r="A128" s="15" t="s">
        <v>10</v>
      </c>
      <c r="B128" s="6"/>
      <c r="C128" s="6"/>
      <c r="D128" s="41"/>
      <c r="E128" s="42"/>
      <c r="F128" s="42"/>
      <c r="G128" s="42"/>
      <c r="H128" s="42"/>
    </row>
    <row r="129" spans="1:8" ht="54" customHeight="1" x14ac:dyDescent="0.9">
      <c r="A129" s="2"/>
      <c r="B129" s="1">
        <f>YEAR(DATE(Kalendár9Rok,Kalendár9MesiacMožnosť+1,1))</f>
        <v>2027</v>
      </c>
      <c r="C129" s="38" t="str">
        <f>TEXT(DATE(Kalendár9Rok,Kalendár9MesiacMožnosť+1,1),"mmmm")</f>
        <v>máj</v>
      </c>
      <c r="D129" s="38"/>
      <c r="E129" s="38"/>
      <c r="F129" s="5"/>
      <c r="G129" s="5"/>
      <c r="H129" s="2"/>
    </row>
    <row r="130" spans="1:8" ht="18" customHeight="1" x14ac:dyDescent="0.3">
      <c r="A130" s="14" t="s">
        <v>3</v>
      </c>
      <c r="B130" s="3" t="str">
        <f>UPPER(TEXT(B131,"dddd"))</f>
        <v>PONDELOK</v>
      </c>
      <c r="C130" s="4" t="str">
        <f t="shared" ref="C130:H130" si="44">UPPER(TEXT(C131,"dddd"))</f>
        <v>UTOROK</v>
      </c>
      <c r="D130" s="3" t="str">
        <f t="shared" si="44"/>
        <v>STREDA</v>
      </c>
      <c r="E130" s="4" t="str">
        <f t="shared" si="44"/>
        <v>ŠTVRTOK</v>
      </c>
      <c r="F130" s="3" t="str">
        <f t="shared" si="44"/>
        <v>PIATOK</v>
      </c>
      <c r="G130" s="4" t="str">
        <f t="shared" si="44"/>
        <v>SOBOTA</v>
      </c>
      <c r="H130" s="3" t="str">
        <f t="shared" si="44"/>
        <v>NEDEĽA</v>
      </c>
    </row>
    <row r="131" spans="1:8" ht="16.5" customHeight="1" x14ac:dyDescent="0.3">
      <c r="B131" s="10">
        <f t="array" ref="B131:H131">Dni+1+DATE(Kalendár10Rok,Kalendár10MesiacMožnosť,1)-WEEKDAY(DATE(Kalendár10Rok,Kalendár10MesiacMožnosť,1),MožnosťDňaVTýždni)</f>
        <v>46503</v>
      </c>
      <c r="C131" s="10">
        <v>46504</v>
      </c>
      <c r="D131" s="10">
        <v>46505</v>
      </c>
      <c r="E131" s="10">
        <v>46506</v>
      </c>
      <c r="F131" s="10">
        <v>46507</v>
      </c>
      <c r="G131" s="10">
        <v>46508</v>
      </c>
      <c r="H131" s="11">
        <v>46509</v>
      </c>
    </row>
    <row r="132" spans="1:8" ht="104.4" x14ac:dyDescent="0.3">
      <c r="A132" s="15" t="s">
        <v>9</v>
      </c>
      <c r="B132" s="6"/>
      <c r="C132" s="6"/>
      <c r="D132" s="6"/>
      <c r="E132" s="6"/>
      <c r="F132" s="32"/>
      <c r="G132" s="6"/>
      <c r="H132" s="7"/>
    </row>
    <row r="133" spans="1:8" ht="16.5" customHeight="1" x14ac:dyDescent="0.3">
      <c r="B133" s="10">
        <f t="array" ref="B133:H133">Dni+8+DATE(Kalendár10Rok,Kalendár10MesiacMožnosť,1)-WEEKDAY(DATE(Kalendár10Rok,Kalendár10MesiacMožnosť,1),MožnosťDňaVTýždni)</f>
        <v>46510</v>
      </c>
      <c r="C133" s="10">
        <v>46511</v>
      </c>
      <c r="D133" s="10">
        <v>46512</v>
      </c>
      <c r="E133" s="10">
        <v>46513</v>
      </c>
      <c r="F133" s="10">
        <v>46514</v>
      </c>
      <c r="G133" s="10">
        <v>46515</v>
      </c>
      <c r="H133" s="11">
        <v>46516</v>
      </c>
    </row>
    <row r="134" spans="1:8" ht="121.8" x14ac:dyDescent="0.3">
      <c r="A134" s="15" t="s">
        <v>10</v>
      </c>
      <c r="B134" s="18" t="s">
        <v>17</v>
      </c>
      <c r="C134" s="6"/>
      <c r="D134" s="23"/>
      <c r="E134" s="24" t="s">
        <v>21</v>
      </c>
      <c r="F134" s="32"/>
      <c r="G134" s="6"/>
      <c r="H134" s="7"/>
    </row>
    <row r="135" spans="1:8" ht="16.5" customHeight="1" x14ac:dyDescent="0.3">
      <c r="B135" s="10">
        <f t="array" ref="B135:H135">Dni+15+DATE(Kalendár10Rok,Kalendár10MesiacMožnosť,1)-WEEKDAY(DATE(Kalendár10Rok,Kalendár10MesiacMožnosť,1),MožnosťDňaVTýždni)</f>
        <v>46517</v>
      </c>
      <c r="C135" s="10">
        <v>46518</v>
      </c>
      <c r="D135" s="10">
        <v>46519</v>
      </c>
      <c r="E135" s="10">
        <v>46520</v>
      </c>
      <c r="F135" s="10">
        <v>46521</v>
      </c>
      <c r="G135" s="10">
        <v>46522</v>
      </c>
      <c r="H135" s="11">
        <v>46523</v>
      </c>
    </row>
    <row r="136" spans="1:8" ht="104.4" x14ac:dyDescent="0.3">
      <c r="A136" s="15" t="s">
        <v>9</v>
      </c>
      <c r="B136" s="18" t="s">
        <v>18</v>
      </c>
      <c r="C136" s="19"/>
      <c r="D136" s="26"/>
      <c r="E136" s="26"/>
      <c r="F136" s="23"/>
      <c r="G136" s="6"/>
      <c r="H136" s="7"/>
    </row>
    <row r="137" spans="1:8" ht="16.5" customHeight="1" x14ac:dyDescent="0.3">
      <c r="B137" s="10">
        <f t="array" ref="B137:H137">Dni+22+DATE(Kalendár10Rok,Kalendár10MesiacMožnosť,1)-WEEKDAY(DATE(Kalendár10Rok,Kalendár10MesiacMožnosť,1),MožnosťDňaVTýždni)</f>
        <v>46524</v>
      </c>
      <c r="C137" s="10">
        <v>46525</v>
      </c>
      <c r="D137" s="10">
        <v>46526</v>
      </c>
      <c r="E137" s="10">
        <v>46527</v>
      </c>
      <c r="F137" s="10">
        <v>46528</v>
      </c>
      <c r="G137" s="10">
        <v>46529</v>
      </c>
      <c r="H137" s="11">
        <v>46530</v>
      </c>
    </row>
    <row r="138" spans="1:8" ht="104.4" x14ac:dyDescent="0.3">
      <c r="A138" s="15" t="s">
        <v>10</v>
      </c>
      <c r="B138" s="18" t="s">
        <v>23</v>
      </c>
      <c r="C138" s="18" t="s">
        <v>23</v>
      </c>
      <c r="D138" s="24" t="s">
        <v>23</v>
      </c>
      <c r="E138" s="18" t="s">
        <v>23</v>
      </c>
      <c r="F138" s="18" t="s">
        <v>24</v>
      </c>
      <c r="G138" s="6"/>
      <c r="H138" s="7"/>
    </row>
    <row r="139" spans="1:8" ht="16.5" customHeight="1" x14ac:dyDescent="0.3">
      <c r="B139" s="10">
        <f t="array" ref="B139:H139">Dni+29+DATE(Kalendár10Rok,Kalendár10MesiacMožnosť,1)-WEEKDAY(DATE(Kalendár10Rok,Kalendár10MesiacMožnosť,1),MožnosťDňaVTýždni)</f>
        <v>46531</v>
      </c>
      <c r="C139" s="10">
        <v>46532</v>
      </c>
      <c r="D139" s="10">
        <v>46533</v>
      </c>
      <c r="E139" s="10">
        <v>46534</v>
      </c>
      <c r="F139" s="10">
        <v>46535</v>
      </c>
      <c r="G139" s="10">
        <v>46536</v>
      </c>
      <c r="H139" s="11">
        <v>46537</v>
      </c>
    </row>
    <row r="140" spans="1:8" ht="104.4" x14ac:dyDescent="0.3">
      <c r="A140" s="15" t="s">
        <v>9</v>
      </c>
      <c r="B140" s="27"/>
      <c r="C140" s="27"/>
      <c r="D140" s="31"/>
      <c r="E140" s="27"/>
      <c r="F140" s="27"/>
      <c r="G140" s="6"/>
      <c r="H140" s="8"/>
    </row>
    <row r="141" spans="1:8" ht="16.5" customHeight="1" x14ac:dyDescent="0.3">
      <c r="B141" s="10">
        <f t="array" ref="B141:C141">Dni+36+DATE(Kalendár10Rok,Kalendár10MesiacMožnosť,1)-WEEKDAY(DATE(Kalendár10Rok,Kalendár10MesiacMožnosť,1),MožnosťDňaVTýždni)</f>
        <v>46538</v>
      </c>
      <c r="C141" s="10">
        <v>46539</v>
      </c>
      <c r="D141" s="39" t="s">
        <v>1</v>
      </c>
      <c r="E141" s="40"/>
      <c r="F141" s="40"/>
      <c r="G141" s="40"/>
      <c r="H141" s="40"/>
    </row>
    <row r="142" spans="1:8" ht="104.4" x14ac:dyDescent="0.3">
      <c r="A142" s="15" t="s">
        <v>10</v>
      </c>
      <c r="B142" s="18" t="s">
        <v>40</v>
      </c>
      <c r="C142" s="6"/>
      <c r="D142" s="42"/>
      <c r="E142" s="42"/>
      <c r="F142" s="42"/>
      <c r="G142" s="42"/>
      <c r="H142" s="42"/>
    </row>
    <row r="143" spans="1:8" ht="50.25" customHeight="1" x14ac:dyDescent="0.9">
      <c r="B143" s="1">
        <f>YEAR(DATE(Kalendár10Rok,Kalendár10MesiacMožnosť+1,1))</f>
        <v>2027</v>
      </c>
      <c r="C143" s="38" t="str">
        <f>TEXT(DATE(Kalendár10Rok,Kalendár10MesiacMožnosť+1,1),"mmmm")</f>
        <v>jún</v>
      </c>
      <c r="D143" s="38"/>
      <c r="E143" s="38"/>
      <c r="F143" s="5"/>
      <c r="G143" s="5"/>
      <c r="H143" s="2"/>
    </row>
    <row r="144" spans="1:8" ht="19.5" customHeight="1" x14ac:dyDescent="0.3">
      <c r="A144" s="14" t="s">
        <v>3</v>
      </c>
      <c r="B144" s="3" t="str">
        <f>UPPER(TEXT(B145,"dddd"))</f>
        <v>PONDELOK</v>
      </c>
      <c r="C144" s="4" t="str">
        <f t="shared" ref="C144:H144" si="45">UPPER(TEXT(C145,"dddd"))</f>
        <v>UTOROK</v>
      </c>
      <c r="D144" s="3" t="str">
        <f t="shared" si="45"/>
        <v>STREDA</v>
      </c>
      <c r="E144" s="4" t="str">
        <f t="shared" si="45"/>
        <v>ŠTVRTOK</v>
      </c>
      <c r="F144" s="3" t="str">
        <f t="shared" si="45"/>
        <v>PIATOK</v>
      </c>
      <c r="G144" s="4" t="str">
        <f t="shared" si="45"/>
        <v>SOBOTA</v>
      </c>
      <c r="H144" s="3" t="str">
        <f t="shared" si="45"/>
        <v>NEDEĽA</v>
      </c>
    </row>
    <row r="145" spans="1:8" ht="16.5" customHeight="1" x14ac:dyDescent="0.3">
      <c r="B145" s="10">
        <f t="array" ref="B145:H145">Dni+1+DATE(Kalendár11Rok,Kalendár11MesiacMožnosť,1)-WEEKDAY(DATE(Kalendár11Rok,Kalendár11MesiacMožnosť,1),MožnosťDňaVTýždni)</f>
        <v>46538</v>
      </c>
      <c r="C145" s="10">
        <v>46539</v>
      </c>
      <c r="D145" s="10">
        <v>46540</v>
      </c>
      <c r="E145" s="10">
        <v>46541</v>
      </c>
      <c r="F145" s="10">
        <v>46542</v>
      </c>
      <c r="G145" s="10">
        <v>46543</v>
      </c>
      <c r="H145" s="11">
        <v>46544</v>
      </c>
    </row>
    <row r="146" spans="1:8" ht="104.4" x14ac:dyDescent="0.3">
      <c r="A146" s="15" t="s">
        <v>10</v>
      </c>
      <c r="B146" s="19"/>
      <c r="C146" s="19"/>
      <c r="D146" s="31"/>
      <c r="E146" s="6"/>
      <c r="F146" s="6"/>
      <c r="G146" s="6"/>
      <c r="H146" s="7"/>
    </row>
    <row r="147" spans="1:8" ht="16.5" customHeight="1" x14ac:dyDescent="0.3">
      <c r="B147" s="10">
        <f t="array" ref="B147:H147">Dni+8+DATE(Kalendár11Rok,Kalendár11MesiacMožnosť,1)-WEEKDAY(DATE(Kalendár11Rok,Kalendár11MesiacMožnosť,1),MožnosťDňaVTýždni)</f>
        <v>46545</v>
      </c>
      <c r="C147" s="10">
        <v>46546</v>
      </c>
      <c r="D147" s="10">
        <v>46547</v>
      </c>
      <c r="E147" s="10">
        <v>46548</v>
      </c>
      <c r="F147" s="10">
        <v>46549</v>
      </c>
      <c r="G147" s="10">
        <v>46550</v>
      </c>
      <c r="H147" s="11">
        <v>46551</v>
      </c>
    </row>
    <row r="148" spans="1:8" ht="121.8" x14ac:dyDescent="0.3">
      <c r="A148" s="15" t="s">
        <v>9</v>
      </c>
      <c r="B148" s="31"/>
      <c r="C148" s="27"/>
      <c r="D148" s="27"/>
      <c r="E148" s="24" t="s">
        <v>26</v>
      </c>
      <c r="F148" s="27"/>
      <c r="G148" s="6"/>
      <c r="H148" s="7"/>
    </row>
    <row r="149" spans="1:8" ht="16.5" customHeight="1" x14ac:dyDescent="0.3">
      <c r="B149" s="10">
        <f t="array" ref="B149:H149">Dni+15+DATE(Kalendár11Rok,Kalendár11MesiacMožnosť,1)-WEEKDAY(DATE(Kalendár11Rok,Kalendár11MesiacMožnosť,1),MožnosťDňaVTýždni)</f>
        <v>46552</v>
      </c>
      <c r="C149" s="10">
        <v>46553</v>
      </c>
      <c r="D149" s="10">
        <v>46554</v>
      </c>
      <c r="E149" s="10">
        <v>46555</v>
      </c>
      <c r="F149" s="10">
        <v>46556</v>
      </c>
      <c r="G149" s="10">
        <v>46557</v>
      </c>
      <c r="H149" s="11">
        <v>46558</v>
      </c>
    </row>
    <row r="150" spans="1:8" ht="104.4" x14ac:dyDescent="0.3">
      <c r="A150" s="15" t="s">
        <v>10</v>
      </c>
      <c r="B150" s="19"/>
      <c r="C150" s="27"/>
      <c r="D150" s="19"/>
      <c r="E150" s="18" t="s">
        <v>25</v>
      </c>
      <c r="F150" s="18" t="s">
        <v>25</v>
      </c>
      <c r="G150" s="6"/>
      <c r="H150" s="7"/>
    </row>
    <row r="151" spans="1:8" ht="22.2" customHeight="1" x14ac:dyDescent="0.3">
      <c r="B151" s="10">
        <f t="array" ref="B151:H151">Dni+22+DATE(Kalendár11Rok,Kalendár11MesiacMožnosť,1)-WEEKDAY(DATE(Kalendár11Rok,Kalendár11MesiacMožnosť,1),MožnosťDňaVTýždni)</f>
        <v>46559</v>
      </c>
      <c r="C151" s="10">
        <v>46560</v>
      </c>
      <c r="D151" s="10">
        <v>46561</v>
      </c>
      <c r="E151" s="10">
        <v>46562</v>
      </c>
      <c r="F151" s="10">
        <v>46563</v>
      </c>
      <c r="G151" s="10">
        <v>46564</v>
      </c>
      <c r="H151" s="11">
        <v>46565</v>
      </c>
    </row>
    <row r="152" spans="1:8" ht="104.4" x14ac:dyDescent="0.3">
      <c r="A152" s="15" t="s">
        <v>9</v>
      </c>
      <c r="B152" s="18" t="s">
        <v>46</v>
      </c>
      <c r="C152" s="18" t="s">
        <v>19</v>
      </c>
      <c r="D152" s="20"/>
      <c r="F152" s="18" t="s">
        <v>13</v>
      </c>
      <c r="G152" s="6"/>
      <c r="H152" s="7"/>
    </row>
    <row r="153" spans="1:8" ht="16.5" customHeight="1" x14ac:dyDescent="0.3">
      <c r="B153" s="10">
        <f t="array" ref="B153:H153">Dni+29+DATE(Kalendár11Rok,Kalendár11MesiacMožnosť,1)-WEEKDAY(DATE(Kalendár11Rok,Kalendár11MesiacMožnosť,1),MožnosťDňaVTýždni)</f>
        <v>46566</v>
      </c>
      <c r="C153" s="10">
        <v>46567</v>
      </c>
      <c r="D153" s="10">
        <v>46568</v>
      </c>
      <c r="E153" s="10">
        <v>46569</v>
      </c>
      <c r="F153" s="10">
        <v>46570</v>
      </c>
      <c r="G153" s="10">
        <v>46571</v>
      </c>
      <c r="H153" s="11">
        <v>46572</v>
      </c>
    </row>
    <row r="154" spans="1:8" ht="104.4" x14ac:dyDescent="0.3">
      <c r="A154" s="15" t="s">
        <v>10</v>
      </c>
      <c r="B154" s="23"/>
      <c r="C154" s="28"/>
      <c r="D154" s="25" t="s">
        <v>27</v>
      </c>
      <c r="E154" s="6"/>
      <c r="F154" s="21"/>
      <c r="G154" s="21"/>
      <c r="H154" s="21"/>
    </row>
    <row r="155" spans="1:8" ht="16.5" customHeight="1" x14ac:dyDescent="0.3">
      <c r="B155" s="10">
        <f t="array" ref="B155:C155">Dni+36+DATE(Kalendár11Rok,Kalendár11MesiacMožnosť,1)-WEEKDAY(DATE(Kalendár11Rok,Kalendár11MesiacMožnosť,1),MožnosťDňaVTýždni)</f>
        <v>46573</v>
      </c>
      <c r="C155" s="10">
        <v>46574</v>
      </c>
      <c r="D155" s="45" t="s">
        <v>1</v>
      </c>
      <c r="E155" s="46"/>
      <c r="F155" s="46"/>
      <c r="G155" s="46"/>
      <c r="H155" s="46"/>
    </row>
    <row r="156" spans="1:8" ht="104.4" x14ac:dyDescent="0.3">
      <c r="A156" s="15" t="s">
        <v>9</v>
      </c>
      <c r="B156" s="6"/>
      <c r="C156" s="6"/>
      <c r="D156" s="41"/>
      <c r="E156" s="42"/>
      <c r="F156" s="42"/>
      <c r="G156" s="42"/>
      <c r="H156" s="42"/>
    </row>
    <row r="157" spans="1:8" ht="54" customHeight="1" x14ac:dyDescent="0.9">
      <c r="B157" s="1">
        <f>YEAR(DATE(Kalendár11Rok,Kalendár11MesiacMožnosť+1,1))</f>
        <v>2027</v>
      </c>
      <c r="C157" s="38" t="str">
        <f>TEXT(DATE(Kalendár11Rok,Kalendár11MesiacMožnosť+1,1),"mmmm")</f>
        <v>júl</v>
      </c>
      <c r="D157" s="38"/>
      <c r="E157" s="38"/>
      <c r="F157" s="5"/>
      <c r="G157" s="5"/>
      <c r="H157" s="2"/>
    </row>
    <row r="158" spans="1:8" ht="18" customHeight="1" x14ac:dyDescent="0.3">
      <c r="B158" s="3" t="str">
        <f>UPPER(TEXT(B159,"dddd"))</f>
        <v>PONDELOK</v>
      </c>
      <c r="C158" s="4" t="str">
        <f t="shared" ref="C158:H158" si="46">UPPER(TEXT(C159,"dddd"))</f>
        <v>UTOROK</v>
      </c>
      <c r="D158" s="3" t="str">
        <f t="shared" si="46"/>
        <v>STREDA</v>
      </c>
      <c r="E158" s="4" t="str">
        <f t="shared" si="46"/>
        <v>ŠTVRTOK</v>
      </c>
      <c r="F158" s="3" t="str">
        <f t="shared" si="46"/>
        <v>PIATOK</v>
      </c>
      <c r="G158" s="4" t="str">
        <f t="shared" si="46"/>
        <v>SOBOTA</v>
      </c>
      <c r="H158" s="3" t="str">
        <f t="shared" si="46"/>
        <v>NEDEĽA</v>
      </c>
    </row>
    <row r="159" spans="1:8" ht="16.5" customHeight="1" x14ac:dyDescent="0.3">
      <c r="B159" s="10">
        <f t="array" ref="B159:H159">Dni+1+DATE(Kalendár12Rok,Kalendár12MesiacMožnosť,1)-WEEKDAY(DATE(Kalendár12Rok,Kalendár12MesiacMožnosť,1),MožnosťDňaVTýždni)</f>
        <v>46566</v>
      </c>
      <c r="C159" s="10">
        <v>46567</v>
      </c>
      <c r="D159" s="10">
        <v>46568</v>
      </c>
      <c r="E159" s="10">
        <v>46569</v>
      </c>
      <c r="F159" s="10">
        <v>46570</v>
      </c>
      <c r="G159" s="10">
        <v>46571</v>
      </c>
      <c r="H159" s="11">
        <v>46572</v>
      </c>
    </row>
    <row r="160" spans="1:8" ht="97.95" customHeight="1" x14ac:dyDescent="0.3">
      <c r="A160" s="15" t="s">
        <v>10</v>
      </c>
      <c r="B160" s="20"/>
      <c r="C160" s="28"/>
      <c r="E160" s="24" t="s">
        <v>38</v>
      </c>
      <c r="F160" s="17" t="s">
        <v>11</v>
      </c>
      <c r="G160" s="21"/>
      <c r="H160" s="21"/>
    </row>
    <row r="161" spans="1:8" ht="16.5" customHeight="1" x14ac:dyDescent="0.3">
      <c r="B161" s="10">
        <f t="array" ref="B161:H161">Dni+8+DATE(Kalendár12Rok,Kalendár12MesiacMožnosť,1)-WEEKDAY(DATE(Kalendár12Rok,Kalendár12MesiacMožnosť,1),MožnosťDňaVTýždni)</f>
        <v>46573</v>
      </c>
      <c r="C161" s="10">
        <v>46574</v>
      </c>
      <c r="D161" s="10">
        <v>46575</v>
      </c>
      <c r="E161" s="10">
        <v>46576</v>
      </c>
      <c r="F161" s="10">
        <v>46577</v>
      </c>
      <c r="G161" s="10">
        <v>46578</v>
      </c>
      <c r="H161" s="11">
        <v>46579</v>
      </c>
    </row>
    <row r="162" spans="1:8" ht="104.4" x14ac:dyDescent="0.3">
      <c r="A162" s="15" t="s">
        <v>9</v>
      </c>
      <c r="B162" s="17" t="s">
        <v>11</v>
      </c>
      <c r="C162" s="17" t="s">
        <v>11</v>
      </c>
      <c r="D162" s="17" t="s">
        <v>11</v>
      </c>
      <c r="E162" s="17" t="s">
        <v>11</v>
      </c>
      <c r="F162" s="17" t="s">
        <v>11</v>
      </c>
      <c r="G162" s="6"/>
      <c r="H162" s="7"/>
    </row>
    <row r="163" spans="1:8" ht="16.5" customHeight="1" x14ac:dyDescent="0.3">
      <c r="B163" s="10">
        <f t="array" ref="B163:H163">Dni+15+DATE(Kalendár12Rok,Kalendár12MesiacMožnosť,1)-WEEKDAY(DATE(Kalendár12Rok,Kalendár12MesiacMožnosť,1),MožnosťDňaVTýždni)</f>
        <v>46580</v>
      </c>
      <c r="C163" s="10">
        <v>46581</v>
      </c>
      <c r="D163" s="10">
        <v>46582</v>
      </c>
      <c r="E163" s="10">
        <v>46583</v>
      </c>
      <c r="F163" s="10">
        <v>46584</v>
      </c>
      <c r="G163" s="10">
        <v>46585</v>
      </c>
      <c r="H163" s="11">
        <v>46586</v>
      </c>
    </row>
    <row r="164" spans="1:8" ht="56.25" customHeight="1" x14ac:dyDescent="0.3">
      <c r="B164" s="17" t="s">
        <v>11</v>
      </c>
      <c r="C164" s="17" t="s">
        <v>11</v>
      </c>
      <c r="D164" s="17" t="s">
        <v>11</v>
      </c>
      <c r="E164" s="17" t="s">
        <v>11</v>
      </c>
      <c r="F164" s="17" t="s">
        <v>11</v>
      </c>
      <c r="G164" s="6"/>
      <c r="H164" s="7"/>
    </row>
    <row r="165" spans="1:8" ht="16.5" customHeight="1" x14ac:dyDescent="0.3">
      <c r="B165" s="10">
        <f t="array" ref="B165:H165">Dni+22+DATE(Kalendár12Rok,Kalendár12MesiacMožnosť,1)-WEEKDAY(DATE(Kalendár12Rok,Kalendár12MesiacMožnosť,1),MožnosťDňaVTýždni)</f>
        <v>46587</v>
      </c>
      <c r="C165" s="10">
        <v>46588</v>
      </c>
      <c r="D165" s="10">
        <v>46589</v>
      </c>
      <c r="E165" s="10">
        <v>46590</v>
      </c>
      <c r="F165" s="10">
        <v>46591</v>
      </c>
      <c r="G165" s="10">
        <v>46592</v>
      </c>
      <c r="H165" s="11">
        <v>46593</v>
      </c>
    </row>
    <row r="166" spans="1:8" ht="56.25" customHeight="1" x14ac:dyDescent="0.3">
      <c r="B166" s="17" t="s">
        <v>11</v>
      </c>
      <c r="C166" s="17" t="s">
        <v>11</v>
      </c>
      <c r="D166" s="17" t="s">
        <v>11</v>
      </c>
      <c r="E166" s="17" t="s">
        <v>11</v>
      </c>
      <c r="F166" s="17" t="s">
        <v>11</v>
      </c>
      <c r="G166" s="6"/>
      <c r="H166" s="7"/>
    </row>
    <row r="167" spans="1:8" ht="16.5" customHeight="1" x14ac:dyDescent="0.3">
      <c r="B167" s="10">
        <f t="array" ref="B167:H167">Dni+29+DATE(Kalendár12Rok,Kalendár12MesiacMožnosť,1)-WEEKDAY(DATE(Kalendár12Rok,Kalendár12MesiacMožnosť,1),MožnosťDňaVTýždni)</f>
        <v>46594</v>
      </c>
      <c r="C167" s="10">
        <v>46595</v>
      </c>
      <c r="D167" s="10">
        <v>46596</v>
      </c>
      <c r="E167" s="10">
        <v>46597</v>
      </c>
      <c r="F167" s="10">
        <v>46598</v>
      </c>
      <c r="G167" s="10">
        <v>46599</v>
      </c>
      <c r="H167" s="11">
        <v>46600</v>
      </c>
    </row>
    <row r="168" spans="1:8" ht="57" customHeight="1" x14ac:dyDescent="0.3">
      <c r="B168" s="17" t="s">
        <v>11</v>
      </c>
      <c r="C168" s="17" t="s">
        <v>11</v>
      </c>
      <c r="D168" s="17" t="s">
        <v>11</v>
      </c>
      <c r="E168" s="17" t="s">
        <v>11</v>
      </c>
      <c r="F168" s="17" t="s">
        <v>11</v>
      </c>
      <c r="G168" s="6"/>
      <c r="H168" s="8"/>
    </row>
    <row r="169" spans="1:8" ht="16.5" customHeight="1" x14ac:dyDescent="0.3">
      <c r="B169" s="10">
        <f t="array" ref="B169:C169">Dni+36+DATE(Kalendár12Rok,Kalendár12MesiacMožnosť,1)-WEEKDAY(DATE(Kalendár12Rok,Kalendár12MesiacMožnosť,1),MožnosťDňaVTýždni)</f>
        <v>46601</v>
      </c>
      <c r="C169" s="10">
        <v>46602</v>
      </c>
      <c r="D169" s="39" t="s">
        <v>1</v>
      </c>
      <c r="E169" s="40"/>
      <c r="F169" s="40"/>
      <c r="G169" s="40"/>
      <c r="H169" s="40"/>
    </row>
    <row r="170" spans="1:8" ht="63.75" customHeight="1" x14ac:dyDescent="0.3">
      <c r="B170" s="6"/>
      <c r="C170" s="6"/>
      <c r="D170" s="42"/>
      <c r="E170" s="42"/>
      <c r="F170" s="42"/>
      <c r="G170" s="42"/>
      <c r="H170" s="42"/>
    </row>
  </sheetData>
  <mergeCells count="38">
    <mergeCell ref="A1:H1"/>
    <mergeCell ref="A2:H2"/>
    <mergeCell ref="D170:H170"/>
    <mergeCell ref="D141:H141"/>
    <mergeCell ref="D142:H142"/>
    <mergeCell ref="D99:H99"/>
    <mergeCell ref="D86:H86"/>
    <mergeCell ref="D128:H128"/>
    <mergeCell ref="D113:H113"/>
    <mergeCell ref="D127:H127"/>
    <mergeCell ref="D100:H100"/>
    <mergeCell ref="D114:H114"/>
    <mergeCell ref="D156:H156"/>
    <mergeCell ref="D169:H169"/>
    <mergeCell ref="C115:E115"/>
    <mergeCell ref="C129:E129"/>
    <mergeCell ref="C143:E143"/>
    <mergeCell ref="C157:E157"/>
    <mergeCell ref="D155:H155"/>
    <mergeCell ref="D44:H44"/>
    <mergeCell ref="D58:H58"/>
    <mergeCell ref="D72:H72"/>
    <mergeCell ref="D57:H57"/>
    <mergeCell ref="D71:H71"/>
    <mergeCell ref="C87:E87"/>
    <mergeCell ref="C101:E101"/>
    <mergeCell ref="C3:E3"/>
    <mergeCell ref="C17:E17"/>
    <mergeCell ref="C31:E31"/>
    <mergeCell ref="C45:E45"/>
    <mergeCell ref="D85:H85"/>
    <mergeCell ref="D16:H16"/>
    <mergeCell ref="D15:H15"/>
    <mergeCell ref="D29:H29"/>
    <mergeCell ref="D30:H30"/>
    <mergeCell ref="D43:H43"/>
    <mergeCell ref="C59:E59"/>
    <mergeCell ref="C73:E73"/>
  </mergeCells>
  <phoneticPr fontId="2" type="noConversion"/>
  <conditionalFormatting sqref="B5:H5 B7:H7 B9:H9 B11:H11 B13:H13 B15:C15">
    <cfRule type="expression" dxfId="11" priority="38">
      <formula>MONTH(B5)&lt;&gt;Kalendár1MesiacMožnosť</formula>
    </cfRule>
  </conditionalFormatting>
  <conditionalFormatting sqref="B19:H19 B21:H21 B23:H23 B25:H25 B27:H27 B29:C29">
    <cfRule type="expression" dxfId="10" priority="27">
      <formula>MONTH(B19)&lt;&gt;Kalendár2MesiacMožnosť</formula>
    </cfRule>
  </conditionalFormatting>
  <conditionalFormatting sqref="B33:H33 B35:H35 B37:H37 B39:H39 B41:H41 B43:C43">
    <cfRule type="expression" dxfId="9" priority="25">
      <formula>MONTH(B33)&lt;&gt;Kalendár3MesiacMožnosť</formula>
    </cfRule>
  </conditionalFormatting>
  <conditionalFormatting sqref="B47:H47 B49:H49 B51:H51 B53:H53 B55:H55 B57:C57">
    <cfRule type="expression" dxfId="8" priority="23">
      <formula>MONTH(B47)&lt;&gt;Kalendár4MesiacMožnosť</formula>
    </cfRule>
  </conditionalFormatting>
  <conditionalFormatting sqref="B61:H61 B63:H63 B65:H65 B67:H67 B69:H69 B71:C71">
    <cfRule type="expression" dxfId="7" priority="21">
      <formula>MONTH(B61)&lt;&gt;Kalendár5MesiacMožnosť</formula>
    </cfRule>
  </conditionalFormatting>
  <conditionalFormatting sqref="B75:H75 B77:H77 B79:H79 B81:H81 B83:H83 B85:C85">
    <cfRule type="expression" dxfId="6" priority="19">
      <formula>MONTH(B75)&lt;&gt;Kalendár6MesiacMožnosť</formula>
    </cfRule>
  </conditionalFormatting>
  <conditionalFormatting sqref="B89:H89 B91:H91 B93:H93 B95:H95 B97:H97 B99:C99">
    <cfRule type="expression" dxfId="5" priority="17">
      <formula>MONTH(B89)&lt;&gt;Kalendár7MesiacMožnosť</formula>
    </cfRule>
  </conditionalFormatting>
  <conditionalFormatting sqref="B103:H103 B105:H105 B107:H107 B109:H109 B110:D110 B111:H111 B113:C113">
    <cfRule type="expression" dxfId="4" priority="15">
      <formula>MONTH(B103)&lt;&gt;Kalendár8MesiacMožnosť</formula>
    </cfRule>
  </conditionalFormatting>
  <conditionalFormatting sqref="B117:H117 B119:H119 B121:H121 B123:H123 B125:H125 B127:C127">
    <cfRule type="expression" dxfId="3" priority="13">
      <formula>MONTH(B117)&lt;&gt;Kalendár9MesiacMožnosť</formula>
    </cfRule>
  </conditionalFormatting>
  <conditionalFormatting sqref="B131:H131 B133:H133 B135:H135 B137:H137 B139:H139 B141:C141">
    <cfRule type="expression" dxfId="2" priority="3">
      <formula>MONTH(B131)&lt;&gt;Kalendár10MesiacMožnosť</formula>
    </cfRule>
  </conditionalFormatting>
  <conditionalFormatting sqref="B145:H145 B147:H147 B149:H149 B151:H151 B153:H153 B155:C155">
    <cfRule type="expression" dxfId="1" priority="2">
      <formula>MONTH(B145)&lt;&gt;Kalendár11MesiacMožnosť</formula>
    </cfRule>
  </conditionalFormatting>
  <conditionalFormatting sqref="B159:H159 B161:H161 B163:H163 B165:H165 B167:H167 B169:C169">
    <cfRule type="expression" dxfId="0" priority="1">
      <formula>MONTH(B159)&lt;&gt;Kalendár12MesiacMožnosť</formula>
    </cfRule>
  </conditionalFormatting>
  <dataValidations xWindow="287" yWindow="551" count="14">
    <dataValidation type="list" errorStyle="warning" allowBlank="1" showInputMessage="1" showErrorMessage="1" error="Zo zoznamu vyberte začiatočný deň týždňa. Vyberte možnosť ZRUŠIŤ a stlačením kombinácie klávesov ALT + ŠÍPKA NADOL si zobrazte možnosti. Potom pomocou klávesov ŠÍPKA NADOL a ENTER vyberte možnosť." prompt="V tejto bunke vyberte začiatočný deň týždňa. Stlačením kombinácie klávesov ALT + ŠÍPKA NADOL otvorte rozbaľovací zoznam a potom stlačením klávesu ENTER uskutočnite výber. Kalendár sa aktualizuje automaticky." sqref="B4" xr:uid="{00000000-0002-0000-0000-000000000000}">
      <formula1>"NEDEĽA,PONDELOK,UTOROK,STREDA,ŠTVRTOK,PIATOK,SOBOTA"</formula1>
    </dataValidation>
    <dataValidation type="list" errorStyle="warning" allowBlank="1" showInputMessage="1" showErrorMessage="1" error="Zo zoznamu vyberte začiatočný mesiac kalendára. Vyberte možnosť ZRUŠIŤ a stlačením kombinácie klávesov ALT + ŠÍPKA NADOL si zobrazte možnosti. Potom pomocou klávesov ŠÍPKA NADOL a ENTER vyberte možnosť." prompt="V tejto bunke vyberte začiatočný mesiac kalendára. Stlačením kombinácie klávesov ALT + ŠÍPKA NADOL otvorte rozbaľovací zoznam a potom stlačením klávesu ENTER uskutočnite výber." sqref="C3:E3" xr:uid="{00000000-0002-0000-0000-000001000000}">
      <formula1>"január,február,marec,apríl,máj,jún,júl,august,september,október,november,december"</formula1>
    </dataValidation>
    <dataValidation allowBlank="1" showInputMessage="1" prompt="Tento zošit je 12-mesačným kalendárom. Do bunky B1 zadajte počiatočný rok a potom v bunke C1 vyberte počiatočný mesiac. Kalendár sa automaticky aktualizuje na nasledujúce mesiace." sqref="A3" xr:uid="{00000000-0002-0000-0000-000002000000}"/>
    <dataValidation allowBlank="1" showInputMessage="1" showErrorMessage="1" prompt="Do tejto bunky zadajte rok." sqref="B3" xr:uid="{00000000-0002-0000-0000-000003000000}"/>
    <dataValidation allowBlank="1" showInputMessage="1" prompt="Deň v týždni je určený automaticky. Ak chcete zmeniť deň v týždni, v bunke B2 vyberte nový začiatočný deň týždňa." sqref="C4:H4 B18" xr:uid="{00000000-0002-0000-0000-000004000000}"/>
    <dataValidation allowBlank="1" showInputMessage="1" prompt="Dátum" sqref="B5" xr:uid="{00000000-0002-0000-0000-000005000000}"/>
    <dataValidation allowBlank="1" showInputMessage="1" prompt="Zadajte sem denné poznámky" sqref="B6" xr:uid="{00000000-0002-0000-0000-000006000000}"/>
    <dataValidation allowBlank="1" showInputMessage="1" prompt="Kalendárny rok sa automaticky aktualizuje na základe roka vybraného v bunke B1." sqref="B17" xr:uid="{00000000-0002-0000-0000-000007000000}"/>
    <dataValidation allowBlank="1" showInputMessage="1" prompt="Kalendárny mesiac sa automaticky aktualizuje na základe mesiaca vybraného v bunke C1." sqref="C17:E17" xr:uid="{00000000-0002-0000-0000-000008000000}"/>
    <dataValidation allowBlank="1" showInputMessage="1" prompt="Do bunky nižšie zadajte mesačné poznámky." sqref="D15:H15" xr:uid="{00000000-0002-0000-0000-000009000000}"/>
    <dataValidation allowBlank="1" showInputMessage="1" prompt="Do tejto bunky zadajte mesačné poznámky." sqref="D16:H16" xr:uid="{00000000-0002-0000-0000-00000A000000}"/>
    <dataValidation allowBlank="1" showInputMessage="1" showErrorMessage="1" prompt="Kalendárny rok sa automaticky aktualizuje na základe roka vybraného v bunke B1." sqref="B31 B45 B59 B73 B87 B101 B115 B129 B143 B157" xr:uid="{00000000-0002-0000-0000-00000B000000}"/>
    <dataValidation allowBlank="1" showInputMessage="1" showErrorMessage="1" prompt="Kalendárny mesiac sa automaticky aktualizuje na základe mesiaca vybraného v bunke C1." sqref="C143:E143 C31:E31 C45:E45 C59:E59 C73:E73 C87:E87 C101:E101 C115:E115 C129:E129 C157:E157" xr:uid="{00000000-0002-0000-0000-00000C000000}"/>
    <dataValidation allowBlank="1" showInputMessage="1" showErrorMessage="1" prompt="Deň v týždni je určený automaticky. Ak chcete zmeniť deň v týždni, v bunke B2 vyberte nový začiatočný deň týždňa." sqref="C18:H18 B32:H32 B46:H46 B60:H60 B74:H74 B88:H88 B102:H102 B116:H116 B130:H130 B144:H144 B158:H158" xr:uid="{00000000-0002-0000-0000-00000D000000}"/>
  </dataValidations>
  <printOptions horizontalCentered="1" verticalCentered="1"/>
  <pageMargins left="0.23622047244094491" right="0.23622047244094491" top="0.55118110236220474" bottom="0.55118110236220474" header="0" footer="0"/>
  <pageSetup paperSize="9" scale="10" orientation="landscape" r:id="rId1"/>
  <headerFooter alignWithMargins="0"/>
  <rowBreaks count="1" manualBreakCount="1">
    <brk id="108" max="8" man="1"/>
  </row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62</vt:i4>
      </vt:variant>
    </vt:vector>
  </HeadingPairs>
  <TitlesOfParts>
    <vt:vector size="63" baseType="lpstr">
      <vt:lpstr>Kalendár</vt:lpstr>
      <vt:lpstr>Kalendár10Mesiac</vt:lpstr>
      <vt:lpstr>Kalendár10Rok</vt:lpstr>
      <vt:lpstr>Kalendár11Mesiac</vt:lpstr>
      <vt:lpstr>Kalendár11Rok</vt:lpstr>
      <vt:lpstr>Kalendár12Mesiac</vt:lpstr>
      <vt:lpstr>Kalendár12Rok</vt:lpstr>
      <vt:lpstr>Kalendár1Mesiac</vt:lpstr>
      <vt:lpstr>Kalendár1Rok</vt:lpstr>
      <vt:lpstr>Kalendár2Mesiac</vt:lpstr>
      <vt:lpstr>Kalendár2Rok</vt:lpstr>
      <vt:lpstr>Kalendár3Mesiac</vt:lpstr>
      <vt:lpstr>Kalendár3Rok</vt:lpstr>
      <vt:lpstr>Kalendár4Mesiac</vt:lpstr>
      <vt:lpstr>Kalendár4Rok</vt:lpstr>
      <vt:lpstr>Kalendár5Mesiac</vt:lpstr>
      <vt:lpstr>Kalendár5Rok</vt:lpstr>
      <vt:lpstr>Kalendár6Mesiac</vt:lpstr>
      <vt:lpstr>Kalendár6Rok</vt:lpstr>
      <vt:lpstr>Kalendár7Mesiac</vt:lpstr>
      <vt:lpstr>Kalendár7Rok</vt:lpstr>
      <vt:lpstr>Kalendár8Mesiac</vt:lpstr>
      <vt:lpstr>Kalendár8Rok</vt:lpstr>
      <vt:lpstr>Kalendár9Mesiac</vt:lpstr>
      <vt:lpstr>Kalendár9Rok</vt:lpstr>
      <vt:lpstr>Kalendár!Oblasť_tlače</vt:lpstr>
      <vt:lpstr>OblasťNadpisuStĺpca1..H12.1</vt:lpstr>
      <vt:lpstr>OblasťNadpisuStĺpca10..H54.1</vt:lpstr>
      <vt:lpstr>OblasťNadpisuStĺpca11..C56.1</vt:lpstr>
      <vt:lpstr>OblasťNadpisuStĺpca12..D56.1</vt:lpstr>
      <vt:lpstr>OblasťNadpisuStĺpca13..H68.1</vt:lpstr>
      <vt:lpstr>OblasťNadpisuStĺpca14..C70.1</vt:lpstr>
      <vt:lpstr>OblasťNadpisuStĺpca15..D70.1</vt:lpstr>
      <vt:lpstr>OblasťNadpisuStĺpca16..H82.1</vt:lpstr>
      <vt:lpstr>OblasťNadpisuStĺpca17..C84.1</vt:lpstr>
      <vt:lpstr>OblasťNadpisuStĺpca18..D84.1</vt:lpstr>
      <vt:lpstr>OblasťNadpisuStĺpca19..H96.1</vt:lpstr>
      <vt:lpstr>OblasťNadpisuStĺpca2..C14.1</vt:lpstr>
      <vt:lpstr>OblasťNadpisuStĺpca20..C98.1</vt:lpstr>
      <vt:lpstr>OblasťNadpisuStĺpca21..D98.1</vt:lpstr>
      <vt:lpstr>OblasťNadpisuStĺpca22..H110.1</vt:lpstr>
      <vt:lpstr>OblasťNadpisuStĺpca23..C112.1</vt:lpstr>
      <vt:lpstr>OblasťNadpisuStĺpca24..D112.1</vt:lpstr>
      <vt:lpstr>OblasťNadpisuStĺpca25..H124.1</vt:lpstr>
      <vt:lpstr>OblasťNadpisuStĺpca26..C126.1</vt:lpstr>
      <vt:lpstr>OblasťNadpisuStĺpca27..D126.1</vt:lpstr>
      <vt:lpstr>OblasťNadpisuStĺpca28..H138.1</vt:lpstr>
      <vt:lpstr>OblasťNadpisuStĺpca29..C140.1</vt:lpstr>
      <vt:lpstr>OblasťNadpisuStĺpca3..D14.1</vt:lpstr>
      <vt:lpstr>OblasťNadpisuStĺpca30..D140.1</vt:lpstr>
      <vt:lpstr>OblasťNadpisuStĺpca31..H152.1</vt:lpstr>
      <vt:lpstr>OblasťNadpisuStĺpca32..C154.1</vt:lpstr>
      <vt:lpstr>OblasťNadpisuStĺpca33..D154.1</vt:lpstr>
      <vt:lpstr>OblasťNadpisuStĺpca34..H166.1</vt:lpstr>
      <vt:lpstr>OblasťNadpisuStĺpca35..C168.1</vt:lpstr>
      <vt:lpstr>OblasťNadpisuStĺpca36..D168.1</vt:lpstr>
      <vt:lpstr>OblasťNadpisuStĺpca4..H26.1</vt:lpstr>
      <vt:lpstr>OblasťNadpisuStĺpca5..C28.1</vt:lpstr>
      <vt:lpstr>OblasťNadpisuStĺpca6..D28.1</vt:lpstr>
      <vt:lpstr>OblasťNadpisuStĺpca7..H40.1</vt:lpstr>
      <vt:lpstr>OblasťNadpisuStĺpca8..C42.1</vt:lpstr>
      <vt:lpstr>OblasťNadpisuStĺpca9..D42.1</vt:lpstr>
      <vt:lpstr>ZačiatokTýždňa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dc7500</dc:creator>
  <cp:lastModifiedBy>Žiak1</cp:lastModifiedBy>
  <cp:lastPrinted>2025-08-26T06:08:14Z</cp:lastPrinted>
  <dcterms:created xsi:type="dcterms:W3CDTF">2018-02-18T23:49:08Z</dcterms:created>
  <dcterms:modified xsi:type="dcterms:W3CDTF">2026-08-26T13:19:43Z</dcterms:modified>
</cp:coreProperties>
</file>